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продажа" sheetId="1" state="hidden" r:id="rId1"/>
    <sheet name="пиломатерилы хв" sheetId="2" r:id="rId2"/>
    <sheet name="брусы" sheetId="3" r:id="rId3"/>
  </sheets>
  <definedNames>
    <definedName name="_xlnm.Print_Area" localSheetId="2">'брусы'!$A$1:$F$83</definedName>
    <definedName name="_xlnm.Print_Area" localSheetId="1">'пиломатерилы хв'!$A$1:$F$95</definedName>
    <definedName name="_xlnm.Print_Area" localSheetId="0">'продажа'!$A$1:$G$89</definedName>
  </definedNames>
  <calcPr fullCalcOnLoad="1"/>
</workbook>
</file>

<file path=xl/comments1.xml><?xml version="1.0" encoding="utf-8"?>
<comments xmlns="http://schemas.openxmlformats.org/spreadsheetml/2006/main">
  <authors>
    <author>Литвинова Олеся Ивановна</author>
  </authors>
  <commentList>
    <comment ref="E57" authorId="0">
      <text>
        <r>
          <rPr>
            <b/>
            <sz val="8"/>
            <rFont val="Tahoma"/>
            <family val="2"/>
          </rPr>
          <t>Литвинова Олеся Ивановна:</t>
        </r>
        <r>
          <rPr>
            <sz val="8"/>
            <rFont val="Tahoma"/>
            <family val="2"/>
          </rPr>
          <t xml:space="preserve">
Перевод из насыпных в плотные : цену насыпных / 0,28</t>
        </r>
      </text>
    </comment>
  </commentList>
</comments>
</file>

<file path=xl/comments2.xml><?xml version="1.0" encoding="utf-8"?>
<comments xmlns="http://schemas.openxmlformats.org/spreadsheetml/2006/main">
  <authors>
    <author>Литвинова Олеся Ивановна</author>
  </authors>
  <commentList>
    <comment ref="E63" authorId="0">
      <text>
        <r>
          <rPr>
            <b/>
            <sz val="8"/>
            <rFont val="Tahoma"/>
            <family val="2"/>
          </rPr>
          <t>Литвинова Олеся Ивановна:</t>
        </r>
        <r>
          <rPr>
            <sz val="8"/>
            <rFont val="Tahoma"/>
            <family val="2"/>
          </rPr>
          <t xml:space="preserve">
Перевод из насыпных в плотные : цену насыпных / 0,28</t>
        </r>
      </text>
    </comment>
  </commentList>
</comments>
</file>

<file path=xl/comments3.xml><?xml version="1.0" encoding="utf-8"?>
<comments xmlns="http://schemas.openxmlformats.org/spreadsheetml/2006/main">
  <authors>
    <author>Литвинова Олеся Ивановна</author>
  </authors>
  <commentList>
    <comment ref="E51" authorId="0">
      <text>
        <r>
          <rPr>
            <b/>
            <sz val="8"/>
            <rFont val="Tahoma"/>
            <family val="2"/>
          </rPr>
          <t>Литвинова Олеся Ивановна:</t>
        </r>
        <r>
          <rPr>
            <sz val="8"/>
            <rFont val="Tahoma"/>
            <family val="2"/>
          </rPr>
          <t xml:space="preserve">
Перевод из насыпных в плотные : цену насыпных / 0,28</t>
        </r>
      </text>
    </comment>
  </commentList>
</comments>
</file>

<file path=xl/sharedStrings.xml><?xml version="1.0" encoding="utf-8"?>
<sst xmlns="http://schemas.openxmlformats.org/spreadsheetml/2006/main" count="290" uniqueCount="75">
  <si>
    <t>ПРЕЙСКУРАНТ</t>
  </si>
  <si>
    <t>Номер строки</t>
  </si>
  <si>
    <t>Вид продукции</t>
  </si>
  <si>
    <t>Цена за 1 куб. метр, руб без НДС</t>
  </si>
  <si>
    <t>Цена за 1 кбм с НДС (20%)</t>
  </si>
  <si>
    <t>Сорт</t>
  </si>
  <si>
    <t>Толщина,мм</t>
  </si>
  <si>
    <t>44 и более</t>
  </si>
  <si>
    <t>I сорт</t>
  </si>
  <si>
    <t>II сорт</t>
  </si>
  <si>
    <t>III сорт</t>
  </si>
  <si>
    <t>Пиломатериалы необрезные   лиственных пород    СТБ 1714-2007</t>
  </si>
  <si>
    <t>19,22</t>
  </si>
  <si>
    <t>25,32,40</t>
  </si>
  <si>
    <t>45 и более</t>
  </si>
  <si>
    <t>Пиломатериалы обрезные       лиственных пород      СТБ 1714-2007</t>
  </si>
  <si>
    <r>
      <t xml:space="preserve">Штакетник дощатый </t>
    </r>
    <r>
      <rPr>
        <sz val="7"/>
        <rFont val="Arial Cyr"/>
        <family val="2"/>
      </rPr>
      <t>ТУ РБ 00969296.005-98</t>
    </r>
  </si>
  <si>
    <t>Штакетник горбыльный</t>
  </si>
  <si>
    <r>
      <t xml:space="preserve">Топорище строительное, </t>
    </r>
    <r>
      <rPr>
        <sz val="7"/>
        <rFont val="Arial Cyr"/>
        <family val="2"/>
      </rPr>
      <t>ГОСТ 1400-91</t>
    </r>
  </si>
  <si>
    <t>Горбыль</t>
  </si>
  <si>
    <t xml:space="preserve">   Опилки  (плотный м3)</t>
  </si>
  <si>
    <t xml:space="preserve">   Опилки (насыпной м3)</t>
  </si>
  <si>
    <r>
      <t>Дровяные отходы длиной свыше 2.5м с учетом делового горбыля 15% за 1 телегу (2,5м</t>
    </r>
    <r>
      <rPr>
        <vertAlign val="superscript"/>
        <sz val="10"/>
        <rFont val="Arial Cyr"/>
        <family val="2"/>
      </rPr>
      <t>3</t>
    </r>
    <r>
      <rPr>
        <sz val="10"/>
        <rFont val="Arial"/>
        <family val="0"/>
      </rPr>
      <t>) - с вывозкой трактором</t>
    </r>
  </si>
  <si>
    <t>-стоимость дровяных отходов</t>
  </si>
  <si>
    <t>-стоимость делового горбыля</t>
  </si>
  <si>
    <t>-вывозка трактором МТЗ-82 - 1 час</t>
  </si>
  <si>
    <t>-вывозка автомобилем ГАЗ-53 -1 час</t>
  </si>
  <si>
    <r>
      <t>Дровяные отходы длиной не более 2.5м с учетом делового горбыля 20% за 1 телегу (2,5м</t>
    </r>
    <r>
      <rPr>
        <vertAlign val="superscript"/>
        <sz val="10"/>
        <rFont val="Arial Cyr"/>
        <family val="2"/>
      </rPr>
      <t>3</t>
    </r>
    <r>
      <rPr>
        <sz val="10"/>
        <rFont val="Arial"/>
        <family val="0"/>
      </rPr>
      <t>) - с вывозкой трактором</t>
    </r>
  </si>
  <si>
    <t xml:space="preserve">                      - с вывозкой авто</t>
  </si>
  <si>
    <t>Дровяные отходы за 1кбм</t>
  </si>
  <si>
    <t>Дровяные отходы дл. не более 2,5м за 1кбм</t>
  </si>
  <si>
    <t>Заготовки комплектные строганые</t>
  </si>
  <si>
    <t>Пиломате-риалы строганые</t>
  </si>
  <si>
    <t>Заготовки мебельные</t>
  </si>
  <si>
    <t>Изделия оцилиндрованные из тонкомерных сортиментов диаметр 10 см. за 1 м3</t>
  </si>
  <si>
    <t>Изделия оцилиндрованные из тонкомерных сортиментов диаметр 12 см. за 1 м3</t>
  </si>
  <si>
    <t>Изделия оцилиндрованные из тонкомерных сортиментов диаметр 14 см. за 1 м3</t>
  </si>
  <si>
    <t>25-30</t>
  </si>
  <si>
    <t>32-40</t>
  </si>
  <si>
    <t>до 25</t>
  </si>
  <si>
    <t xml:space="preserve">   Директор</t>
  </si>
  <si>
    <t xml:space="preserve">   ГЛХУ  "Полоцкий лесхоз"</t>
  </si>
  <si>
    <t xml:space="preserve">   __________  К.С. Баратынский</t>
  </si>
  <si>
    <t>1 сорт</t>
  </si>
  <si>
    <t>2 сорт</t>
  </si>
  <si>
    <t>3 сорт</t>
  </si>
  <si>
    <t xml:space="preserve"> </t>
  </si>
  <si>
    <t xml:space="preserve">Пиломатериалы обрезные хвойных пород СТБ 1713-2007              </t>
  </si>
  <si>
    <t>на условиях франко-склад продавца</t>
  </si>
  <si>
    <t>отпускных  цен на пиломатериалы обрезные</t>
  </si>
  <si>
    <t>Экономист</t>
  </si>
  <si>
    <t>1</t>
  </si>
  <si>
    <t>2</t>
  </si>
  <si>
    <t>3</t>
  </si>
  <si>
    <t>Наименование продукции</t>
  </si>
  <si>
    <t>ед.изм.</t>
  </si>
  <si>
    <t>пл.м.куб</t>
  </si>
  <si>
    <t>Одходы лесопиления</t>
  </si>
  <si>
    <t>Опилки</t>
  </si>
  <si>
    <t>60-100 мм     дл.2-6 м</t>
  </si>
  <si>
    <t>100 и более дл.2-6 м</t>
  </si>
  <si>
    <t xml:space="preserve">  УТВЕРЖДАЮ:</t>
  </si>
  <si>
    <t>отпускных и учетных цен на пиломатериалы обрезные и необрезные хвойных пород</t>
  </si>
  <si>
    <t>Пиломатериалы необрезные хвойых пород СТБ 1713-2007</t>
  </si>
  <si>
    <t xml:space="preserve"> УТВЕРЖДАЮ:</t>
  </si>
  <si>
    <t xml:space="preserve"> Директор</t>
  </si>
  <si>
    <t xml:space="preserve"> ГЛХУ  "Полоцкий лесхоз"</t>
  </si>
  <si>
    <t xml:space="preserve">  __________  К.С. Баратынский</t>
  </si>
  <si>
    <t>отпускных и учетных цен на брусы и бруски обрезные  хвойных пород</t>
  </si>
  <si>
    <t>№ п/п</t>
  </si>
  <si>
    <t>Брус хвойных прород              СТБ 1713-2007</t>
  </si>
  <si>
    <t>Бруски хвойных прород                           СТБ 1713-2007</t>
  </si>
  <si>
    <t xml:space="preserve"> Приложение 2 к приказу № 386  от  19.11.2018 г.   </t>
  </si>
  <si>
    <t xml:space="preserve">   Приложение 1 к приказу № 386 от 19.11.2018 г.   </t>
  </si>
  <si>
    <t>40-50 мм             дл.2-6 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</si>
</sst>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"/>
    <numFmt numFmtId="183" formatCode="0.0"/>
    <numFmt numFmtId="184" formatCode="#,##0_р_."/>
    <numFmt numFmtId="185" formatCode="#,##0.0_р_."/>
    <numFmt numFmtId="186" formatCode="#,##0.00_р_."/>
  </numFmts>
  <fonts count="52">
    <font>
      <sz val="10"/>
      <name val="Arial"/>
      <family val="0"/>
    </font>
    <font>
      <b/>
      <sz val="10"/>
      <name val="Arial Cyr"/>
      <family val="2"/>
    </font>
    <font>
      <b/>
      <i/>
      <u val="single"/>
      <sz val="10"/>
      <name val="Arial Cyr"/>
      <family val="2"/>
    </font>
    <font>
      <sz val="7"/>
      <name val="Arial Cyr"/>
      <family val="2"/>
    </font>
    <font>
      <vertAlign val="superscript"/>
      <sz val="10"/>
      <name val="Arial Cyr"/>
      <family val="2"/>
    </font>
    <font>
      <u val="single"/>
      <sz val="10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Arial"/>
      <family val="2"/>
    </font>
    <font>
      <b/>
      <i/>
      <sz val="10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 Cyr"/>
      <family val="2"/>
    </font>
    <font>
      <b/>
      <i/>
      <u val="single"/>
      <sz val="14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dashed"/>
    </border>
    <border>
      <left style="medium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 style="medium"/>
      <right style="dashed"/>
      <top style="thin"/>
      <bottom style="dashed"/>
    </border>
    <border>
      <left style="medium"/>
      <right style="dashed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thin"/>
    </border>
    <border>
      <left>
        <color indexed="63"/>
      </left>
      <right style="dashed"/>
      <top style="thin"/>
      <bottom style="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ashed"/>
      <top style="dash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 wrapText="1"/>
    </xf>
    <xf numFmtId="49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186" fontId="12" fillId="0" borderId="18" xfId="0" applyNumberFormat="1" applyFont="1" applyFill="1" applyBorder="1" applyAlignment="1">
      <alignment horizontal="center" vertical="center"/>
    </xf>
    <xf numFmtId="186" fontId="12" fillId="0" borderId="28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84" fontId="12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186" fontId="0" fillId="0" borderId="38" xfId="0" applyNumberFormat="1" applyFill="1" applyBorder="1" applyAlignment="1">
      <alignment horizontal="center" vertical="center"/>
    </xf>
    <xf numFmtId="186" fontId="0" fillId="0" borderId="39" xfId="0" applyNumberFormat="1" applyFill="1" applyBorder="1" applyAlignment="1">
      <alignment horizontal="center" vertical="center"/>
    </xf>
    <xf numFmtId="186" fontId="0" fillId="0" borderId="40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186" fontId="0" fillId="0" borderId="34" xfId="0" applyNumberFormat="1" applyFill="1" applyBorder="1" applyAlignment="1">
      <alignment horizontal="center" vertical="center" wrapText="1"/>
    </xf>
    <xf numFmtId="186" fontId="0" fillId="0" borderId="35" xfId="0" applyNumberFormat="1" applyFill="1" applyBorder="1" applyAlignment="1">
      <alignment horizontal="center" vertical="center" wrapText="1"/>
    </xf>
    <xf numFmtId="186" fontId="0" fillId="0" borderId="29" xfId="0" applyNumberFormat="1" applyFill="1" applyBorder="1" applyAlignment="1">
      <alignment horizontal="center" vertical="center" wrapText="1"/>
    </xf>
    <xf numFmtId="186" fontId="0" fillId="0" borderId="41" xfId="0" applyNumberFormat="1" applyFill="1" applyBorder="1" applyAlignment="1">
      <alignment horizontal="center" vertical="center"/>
    </xf>
    <xf numFmtId="186" fontId="0" fillId="0" borderId="42" xfId="0" applyNumberFormat="1" applyFill="1" applyBorder="1" applyAlignment="1">
      <alignment horizontal="center" vertical="center" wrapText="1"/>
    </xf>
    <xf numFmtId="186" fontId="0" fillId="0" borderId="43" xfId="0" applyNumberFormat="1" applyFill="1" applyBorder="1" applyAlignment="1">
      <alignment horizontal="center" vertical="center"/>
    </xf>
    <xf numFmtId="186" fontId="0" fillId="0" borderId="44" xfId="0" applyNumberFormat="1" applyFill="1" applyBorder="1" applyAlignment="1">
      <alignment horizontal="center" vertical="center"/>
    </xf>
    <xf numFmtId="184" fontId="0" fillId="0" borderId="33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9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" fontId="0" fillId="0" borderId="52" xfId="0" applyNumberFormat="1" applyFill="1" applyBorder="1" applyAlignment="1">
      <alignment horizontal="center"/>
    </xf>
    <xf numFmtId="3" fontId="0" fillId="0" borderId="52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 vertical="center" wrapText="1"/>
    </xf>
    <xf numFmtId="186" fontId="0" fillId="0" borderId="53" xfId="0" applyNumberFormat="1" applyFill="1" applyBorder="1" applyAlignment="1">
      <alignment horizontal="center" vertical="center" wrapText="1"/>
    </xf>
    <xf numFmtId="186" fontId="0" fillId="0" borderId="54" xfId="0" applyNumberFormat="1" applyFill="1" applyBorder="1" applyAlignment="1">
      <alignment horizontal="center" vertical="center" wrapText="1"/>
    </xf>
    <xf numFmtId="3" fontId="0" fillId="0" borderId="33" xfId="0" applyNumberFormat="1" applyFill="1" applyBorder="1" applyAlignment="1">
      <alignment horizontal="center" vertical="center"/>
    </xf>
    <xf numFmtId="0" fontId="0" fillId="0" borderId="55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 vertical="center"/>
    </xf>
    <xf numFmtId="3" fontId="0" fillId="0" borderId="56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 wrapText="1"/>
    </xf>
    <xf numFmtId="2" fontId="0" fillId="0" borderId="39" xfId="0" applyNumberForma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186" fontId="0" fillId="0" borderId="57" xfId="0" applyNumberForma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86" fontId="0" fillId="0" borderId="55" xfId="0" applyNumberForma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0" xfId="0" applyNumberForma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wrapText="1"/>
    </xf>
    <xf numFmtId="184" fontId="0" fillId="0" borderId="63" xfId="0" applyNumberForma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66" xfId="0" applyNumberFormat="1" applyFont="1" applyFill="1" applyBorder="1" applyAlignment="1">
      <alignment horizontal="center" vertical="center"/>
    </xf>
    <xf numFmtId="49" fontId="0" fillId="0" borderId="67" xfId="0" applyNumberFormat="1" applyFont="1" applyFill="1" applyBorder="1" applyAlignment="1">
      <alignment horizontal="center" vertical="center"/>
    </xf>
    <xf numFmtId="186" fontId="0" fillId="0" borderId="65" xfId="0" applyNumberFormat="1" applyFill="1" applyBorder="1" applyAlignment="1">
      <alignment horizontal="center" vertical="center"/>
    </xf>
    <xf numFmtId="186" fontId="0" fillId="0" borderId="68" xfId="0" applyNumberFormat="1" applyFill="1" applyBorder="1" applyAlignment="1">
      <alignment horizontal="center" vertical="center"/>
    </xf>
    <xf numFmtId="186" fontId="0" fillId="0" borderId="67" xfId="0" applyNumberFormat="1" applyFill="1" applyBorder="1" applyAlignment="1">
      <alignment horizontal="center" vertical="center"/>
    </xf>
    <xf numFmtId="186" fontId="0" fillId="0" borderId="69" xfId="0" applyNumberFormat="1" applyFill="1" applyBorder="1" applyAlignment="1">
      <alignment horizontal="center" vertical="center" wrapText="1"/>
    </xf>
    <xf numFmtId="186" fontId="0" fillId="0" borderId="70" xfId="0" applyNumberFormat="1" applyFill="1" applyBorder="1" applyAlignment="1">
      <alignment horizontal="center" vertical="center" wrapText="1"/>
    </xf>
    <xf numFmtId="186" fontId="0" fillId="0" borderId="71" xfId="0" applyNumberFormat="1" applyFill="1" applyBorder="1" applyAlignment="1">
      <alignment horizontal="center" vertical="center" wrapText="1"/>
    </xf>
    <xf numFmtId="186" fontId="0" fillId="0" borderId="66" xfId="0" applyNumberFormat="1" applyFill="1" applyBorder="1" applyAlignment="1">
      <alignment horizontal="center" vertical="center"/>
    </xf>
    <xf numFmtId="186" fontId="0" fillId="0" borderId="72" xfId="0" applyNumberFormat="1" applyFill="1" applyBorder="1" applyAlignment="1">
      <alignment horizontal="center" vertical="center" wrapText="1"/>
    </xf>
    <xf numFmtId="186" fontId="0" fillId="0" borderId="73" xfId="0" applyNumberFormat="1" applyFill="1" applyBorder="1" applyAlignment="1">
      <alignment horizontal="center" vertical="center" wrapText="1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186" fontId="0" fillId="0" borderId="45" xfId="0" applyNumberForma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left" vertical="justify"/>
    </xf>
    <xf numFmtId="0" fontId="0" fillId="0" borderId="78" xfId="0" applyFill="1" applyBorder="1" applyAlignment="1">
      <alignment horizontal="left" vertical="justify"/>
    </xf>
    <xf numFmtId="0" fontId="0" fillId="0" borderId="79" xfId="0" applyFill="1" applyBorder="1" applyAlignment="1">
      <alignment horizontal="left" vertical="justify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80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49" fontId="0" fillId="0" borderId="27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left" vertical="justify"/>
    </xf>
    <xf numFmtId="49" fontId="0" fillId="0" borderId="17" xfId="0" applyNumberFormat="1" applyFill="1" applyBorder="1" applyAlignment="1">
      <alignment horizontal="left" vertical="justify"/>
    </xf>
    <xf numFmtId="49" fontId="0" fillId="0" borderId="27" xfId="0" applyNumberFormat="1" applyFill="1" applyBorder="1" applyAlignment="1">
      <alignment horizontal="left" vertical="center" indent="2"/>
    </xf>
    <xf numFmtId="49" fontId="0" fillId="0" borderId="17" xfId="0" applyNumberFormat="1" applyFill="1" applyBorder="1" applyAlignment="1">
      <alignment horizontal="left" vertical="center" indent="2"/>
    </xf>
    <xf numFmtId="49" fontId="0" fillId="0" borderId="82" xfId="0" applyNumberFormat="1" applyFill="1" applyBorder="1" applyAlignment="1">
      <alignment horizontal="left" vertical="center" indent="1"/>
    </xf>
    <xf numFmtId="49" fontId="0" fillId="0" borderId="83" xfId="0" applyNumberFormat="1" applyFill="1" applyBorder="1" applyAlignment="1">
      <alignment horizontal="left" vertical="center" indent="1"/>
    </xf>
    <xf numFmtId="49" fontId="0" fillId="0" borderId="27" xfId="0" applyNumberFormat="1" applyFill="1" applyBorder="1" applyAlignment="1">
      <alignment horizontal="left" vertical="center" indent="1"/>
    </xf>
    <xf numFmtId="49" fontId="0" fillId="0" borderId="17" xfId="0" applyNumberFormat="1" applyFill="1" applyBorder="1" applyAlignment="1">
      <alignment horizontal="left" vertical="center" indent="1"/>
    </xf>
    <xf numFmtId="49" fontId="0" fillId="0" borderId="17" xfId="0" applyNumberFormat="1" applyFill="1" applyBorder="1" applyAlignment="1">
      <alignment horizontal="left" vertical="center"/>
    </xf>
    <xf numFmtId="49" fontId="0" fillId="0" borderId="84" xfId="0" applyNumberFormat="1" applyFill="1" applyBorder="1" applyAlignment="1">
      <alignment horizontal="left" vertical="center"/>
    </xf>
    <xf numFmtId="49" fontId="0" fillId="0" borderId="85" xfId="0" applyNumberFormat="1" applyFill="1" applyBorder="1" applyAlignment="1">
      <alignment horizontal="left" vertical="center"/>
    </xf>
    <xf numFmtId="49" fontId="0" fillId="0" borderId="27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center" vertical="center" textRotation="90" wrapText="1"/>
    </xf>
    <xf numFmtId="49" fontId="0" fillId="0" borderId="27" xfId="0" applyNumberFormat="1" applyFill="1" applyBorder="1" applyAlignment="1">
      <alignment horizontal="center" vertical="center" textRotation="90" wrapText="1"/>
    </xf>
    <xf numFmtId="49" fontId="0" fillId="0" borderId="26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86" xfId="0" applyNumberFormat="1" applyFill="1" applyBorder="1" applyAlignment="1">
      <alignment horizontal="center" vertical="center" textRotation="90" wrapText="1"/>
    </xf>
    <xf numFmtId="49" fontId="0" fillId="0" borderId="86" xfId="0" applyNumberForma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 textRotation="90" wrapText="1"/>
    </xf>
    <xf numFmtId="0" fontId="12" fillId="0" borderId="27" xfId="0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center"/>
    </xf>
    <xf numFmtId="0" fontId="12" fillId="0" borderId="90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textRotation="90" wrapText="1"/>
    </xf>
    <xf numFmtId="49" fontId="0" fillId="0" borderId="57" xfId="0" applyNumberFormat="1" applyFont="1" applyFill="1" applyBorder="1" applyAlignment="1">
      <alignment horizontal="center" vertical="center" textRotation="90" wrapText="1"/>
    </xf>
    <xf numFmtId="49" fontId="0" fillId="0" borderId="37" xfId="0" applyNumberFormat="1" applyFont="1" applyFill="1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 textRotation="90" wrapText="1"/>
    </xf>
    <xf numFmtId="0" fontId="0" fillId="0" borderId="35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104" xfId="0" applyNumberFormat="1" applyFill="1" applyBorder="1" applyAlignment="1">
      <alignment horizontal="center" vertical="center" textRotation="90" wrapText="1"/>
    </xf>
    <xf numFmtId="49" fontId="0" fillId="0" borderId="105" xfId="0" applyNumberFormat="1" applyFill="1" applyBorder="1" applyAlignment="1">
      <alignment horizontal="center" vertical="center" textRotation="90" wrapText="1"/>
    </xf>
    <xf numFmtId="49" fontId="0" fillId="0" borderId="106" xfId="0" applyNumberFormat="1" applyFill="1" applyBorder="1" applyAlignment="1">
      <alignment horizontal="center" vertical="center" textRotation="90" wrapText="1"/>
    </xf>
    <xf numFmtId="49" fontId="0" fillId="0" borderId="107" xfId="0" applyNumberFormat="1" applyFill="1" applyBorder="1" applyAlignment="1">
      <alignment horizontal="left" vertical="center" indent="1"/>
    </xf>
    <xf numFmtId="49" fontId="0" fillId="0" borderId="105" xfId="0" applyNumberFormat="1" applyFill="1" applyBorder="1" applyAlignment="1">
      <alignment horizontal="left" vertical="center" indent="1"/>
    </xf>
    <xf numFmtId="49" fontId="0" fillId="0" borderId="105" xfId="0" applyNumberFormat="1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49" fontId="0" fillId="0" borderId="105" xfId="0" applyNumberFormat="1" applyFill="1" applyBorder="1" applyAlignment="1">
      <alignment horizontal="left" vertical="justify"/>
    </xf>
    <xf numFmtId="49" fontId="0" fillId="0" borderId="105" xfId="0" applyNumberFormat="1" applyFill="1" applyBorder="1" applyAlignment="1">
      <alignment horizontal="left" vertical="center" indent="2"/>
    </xf>
    <xf numFmtId="49" fontId="0" fillId="0" borderId="105" xfId="0" applyNumberFormat="1" applyFill="1" applyBorder="1" applyAlignment="1">
      <alignment vertical="center" wrapText="1"/>
    </xf>
    <xf numFmtId="0" fontId="0" fillId="0" borderId="105" xfId="0" applyFill="1" applyBorder="1" applyAlignment="1">
      <alignment horizontal="center" vertical="center" wrapText="1"/>
    </xf>
    <xf numFmtId="0" fontId="0" fillId="0" borderId="105" xfId="0" applyFill="1" applyBorder="1" applyAlignment="1">
      <alignment horizontal="center" vertical="center" textRotation="90" wrapText="1"/>
    </xf>
    <xf numFmtId="0" fontId="0" fillId="0" borderId="58" xfId="0" applyFill="1" applyBorder="1" applyAlignment="1">
      <alignment horizontal="left" vertical="justify"/>
    </xf>
    <xf numFmtId="0" fontId="0" fillId="0" borderId="108" xfId="0" applyFont="1" applyFill="1" applyBorder="1" applyAlignment="1">
      <alignment vertical="center"/>
    </xf>
    <xf numFmtId="0" fontId="0" fillId="0" borderId="109" xfId="0" applyFill="1" applyBorder="1" applyAlignment="1">
      <alignment vertical="center"/>
    </xf>
    <xf numFmtId="0" fontId="0" fillId="0" borderId="88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110" xfId="0" applyFont="1" applyFill="1" applyBorder="1" applyAlignment="1">
      <alignment vertical="center"/>
    </xf>
    <xf numFmtId="0" fontId="0" fillId="0" borderId="111" xfId="0" applyFill="1" applyBorder="1" applyAlignment="1">
      <alignment vertical="center"/>
    </xf>
    <xf numFmtId="0" fontId="0" fillId="0" borderId="112" xfId="0" applyFont="1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0" fontId="0" fillId="0" borderId="114" xfId="0" applyFill="1" applyBorder="1" applyAlignment="1">
      <alignment horizontal="center" vertical="center" textRotation="90" wrapText="1"/>
    </xf>
    <xf numFmtId="0" fontId="0" fillId="0" borderId="1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16" xfId="0" applyFill="1" applyBorder="1" applyAlignment="1">
      <alignment horizontal="center" vertical="center" wrapText="1"/>
    </xf>
    <xf numFmtId="0" fontId="0" fillId="0" borderId="109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0" fillId="0" borderId="113" xfId="0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textRotation="89" wrapText="1"/>
    </xf>
    <xf numFmtId="0" fontId="0" fillId="0" borderId="57" xfId="0" applyBorder="1" applyAlignment="1">
      <alignment horizontal="center" vertical="center" textRotation="89" wrapText="1"/>
    </xf>
    <xf numFmtId="0" fontId="0" fillId="0" borderId="37" xfId="0" applyBorder="1" applyAlignment="1">
      <alignment horizontal="center" vertical="center" textRotation="89" wrapText="1"/>
    </xf>
    <xf numFmtId="0" fontId="0" fillId="0" borderId="108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17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ill="1" applyBorder="1" applyAlignment="1">
      <alignment horizontal="center" vertical="center" wrapText="1"/>
    </xf>
    <xf numFmtId="49" fontId="0" fillId="0" borderId="40" xfId="0" applyNumberForma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 wrapText="1"/>
    </xf>
    <xf numFmtId="0" fontId="0" fillId="0" borderId="110" xfId="0" applyFill="1" applyBorder="1" applyAlignment="1">
      <alignment horizontal="center" vertical="center" wrapText="1"/>
    </xf>
    <xf numFmtId="0" fontId="0" fillId="0" borderId="112" xfId="0" applyFill="1" applyBorder="1" applyAlignment="1">
      <alignment horizontal="center" vertical="center" wrapText="1"/>
    </xf>
    <xf numFmtId="0" fontId="0" fillId="0" borderId="1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view="pageBreakPreview" zoomScaleSheetLayoutView="100" zoomScalePageLayoutView="0" workbookViewId="0" topLeftCell="A1">
      <selection activeCell="E95" sqref="E95"/>
    </sheetView>
  </sheetViews>
  <sheetFormatPr defaultColWidth="9.140625" defaultRowHeight="12.75"/>
  <cols>
    <col min="1" max="1" width="9.57421875" style="1" customWidth="1"/>
    <col min="2" max="2" width="9.7109375" style="1" customWidth="1"/>
    <col min="3" max="3" width="9.140625" style="1" customWidth="1"/>
    <col min="4" max="4" width="20.8515625" style="1" customWidth="1"/>
    <col min="5" max="5" width="16.28125" style="1" customWidth="1"/>
    <col min="6" max="6" width="20.57421875" style="1" customWidth="1"/>
    <col min="7" max="7" width="10.00390625" style="1" bestFit="1" customWidth="1"/>
    <col min="8" max="16384" width="9.140625" style="1" customWidth="1"/>
  </cols>
  <sheetData>
    <row r="1" spans="5:6" ht="12.75" customHeight="1">
      <c r="E1" s="202"/>
      <c r="F1" s="202"/>
    </row>
    <row r="2" spans="5:6" ht="12.75">
      <c r="E2" s="203"/>
      <c r="F2" s="203"/>
    </row>
    <row r="3" spans="5:6" ht="14.25" customHeight="1">
      <c r="E3" s="204"/>
      <c r="F3" s="204"/>
    </row>
    <row r="4" spans="5:6" ht="12.75">
      <c r="E4" s="205"/>
      <c r="F4" s="205"/>
    </row>
    <row r="5" spans="5:6" ht="12.75">
      <c r="E5" s="206"/>
      <c r="F5" s="206"/>
    </row>
    <row r="6" ht="12.75"/>
    <row r="7" spans="1:6" ht="63.75" customHeight="1">
      <c r="A7" s="38"/>
      <c r="B7" s="38"/>
      <c r="C7" s="38"/>
      <c r="D7" s="38"/>
      <c r="E7" s="38"/>
      <c r="F7" s="38"/>
    </row>
    <row r="8" spans="1:6" ht="15" customHeight="1">
      <c r="A8" s="181" t="s">
        <v>0</v>
      </c>
      <c r="B8" s="181"/>
      <c r="C8" s="181"/>
      <c r="D8" s="181"/>
      <c r="E8" s="181"/>
      <c r="F8" s="181"/>
    </row>
    <row r="9" spans="1:6" ht="18">
      <c r="A9" s="181" t="s">
        <v>49</v>
      </c>
      <c r="B9" s="181"/>
      <c r="C9" s="181"/>
      <c r="D9" s="181"/>
      <c r="E9" s="181"/>
      <c r="F9" s="181"/>
    </row>
    <row r="10" spans="1:6" ht="18">
      <c r="A10" s="182" t="s">
        <v>48</v>
      </c>
      <c r="B10" s="182"/>
      <c r="C10" s="182"/>
      <c r="D10" s="182"/>
      <c r="E10" s="182"/>
      <c r="F10" s="182"/>
    </row>
    <row r="11" spans="1:6" ht="12" customHeight="1">
      <c r="A11" s="39"/>
      <c r="B11" s="39"/>
      <c r="C11" s="39"/>
      <c r="D11" s="39"/>
      <c r="E11" s="39"/>
      <c r="F11" s="39"/>
    </row>
    <row r="12" spans="1:6" ht="13.5" customHeight="1" thickBot="1">
      <c r="A12" s="183" t="s">
        <v>46</v>
      </c>
      <c r="B12" s="183"/>
      <c r="C12" s="183"/>
      <c r="D12" s="183"/>
      <c r="E12" s="183"/>
      <c r="F12" s="183"/>
    </row>
    <row r="13" spans="1:6" ht="3" customHeight="1">
      <c r="A13" s="184" t="s">
        <v>1</v>
      </c>
      <c r="B13" s="187" t="s">
        <v>2</v>
      </c>
      <c r="C13" s="188"/>
      <c r="D13" s="189"/>
      <c r="E13" s="196" t="s">
        <v>3</v>
      </c>
      <c r="F13" s="199" t="s">
        <v>4</v>
      </c>
    </row>
    <row r="14" spans="1:6" ht="12.75" customHeight="1">
      <c r="A14" s="185"/>
      <c r="B14" s="190"/>
      <c r="C14" s="191"/>
      <c r="D14" s="192"/>
      <c r="E14" s="197"/>
      <c r="F14" s="200"/>
    </row>
    <row r="15" spans="1:6" ht="62.25" customHeight="1" thickBot="1">
      <c r="A15" s="186"/>
      <c r="B15" s="193"/>
      <c r="C15" s="194"/>
      <c r="D15" s="195"/>
      <c r="E15" s="198"/>
      <c r="F15" s="201"/>
    </row>
    <row r="16" spans="1:6" ht="0.75" customHeight="1" thickBot="1">
      <c r="A16" s="40"/>
      <c r="B16" s="175"/>
      <c r="C16" s="41"/>
      <c r="D16" s="42"/>
      <c r="E16" s="43"/>
      <c r="F16" s="44"/>
    </row>
    <row r="17" spans="1:6" ht="23.25" customHeight="1" hidden="1" thickBot="1">
      <c r="A17" s="45"/>
      <c r="B17" s="176"/>
      <c r="C17" s="46"/>
      <c r="D17" s="47"/>
      <c r="E17" s="48"/>
      <c r="F17" s="49"/>
    </row>
    <row r="18" spans="1:6" ht="22.5" customHeight="1" hidden="1" thickBot="1">
      <c r="A18" s="45"/>
      <c r="B18" s="176"/>
      <c r="C18" s="46"/>
      <c r="D18" s="47"/>
      <c r="E18" s="48"/>
      <c r="F18" s="49"/>
    </row>
    <row r="19" spans="1:6" ht="26.25" customHeight="1" hidden="1" thickBot="1">
      <c r="A19" s="45"/>
      <c r="B19" s="176"/>
      <c r="C19" s="46"/>
      <c r="D19" s="47"/>
      <c r="E19" s="48"/>
      <c r="F19" s="49"/>
    </row>
    <row r="20" spans="1:6" ht="28.5" customHeight="1">
      <c r="A20" s="40"/>
      <c r="B20" s="175" t="s">
        <v>47</v>
      </c>
      <c r="C20" s="41" t="s">
        <v>5</v>
      </c>
      <c r="D20" s="42" t="s">
        <v>6</v>
      </c>
      <c r="E20" s="50"/>
      <c r="F20" s="51"/>
    </row>
    <row r="21" spans="1:6" ht="2.25" customHeight="1" hidden="1">
      <c r="A21" s="45">
        <v>1</v>
      </c>
      <c r="B21" s="176"/>
      <c r="C21" s="177" t="s">
        <v>43</v>
      </c>
      <c r="D21" s="47"/>
      <c r="E21" s="48"/>
      <c r="F21" s="49"/>
    </row>
    <row r="22" spans="1:6" ht="25.5" customHeight="1">
      <c r="A22" s="45">
        <v>1</v>
      </c>
      <c r="B22" s="176"/>
      <c r="C22" s="177"/>
      <c r="D22" s="47" t="s">
        <v>37</v>
      </c>
      <c r="E22" s="48">
        <f>E26*1.2</f>
        <v>179.892</v>
      </c>
      <c r="F22" s="49">
        <f aca="true" t="shared" si="0" ref="F22:F32">E22*1.2</f>
        <v>215.8704</v>
      </c>
    </row>
    <row r="23" spans="1:6" ht="25.5" customHeight="1">
      <c r="A23" s="45">
        <v>2</v>
      </c>
      <c r="B23" s="176"/>
      <c r="C23" s="177"/>
      <c r="D23" s="47" t="s">
        <v>38</v>
      </c>
      <c r="E23" s="48">
        <f>E27*1.2</f>
        <v>215.8704</v>
      </c>
      <c r="F23" s="49">
        <f t="shared" si="0"/>
        <v>259.04447999999996</v>
      </c>
    </row>
    <row r="24" spans="1:6" ht="22.5" customHeight="1">
      <c r="A24" s="45">
        <v>3</v>
      </c>
      <c r="B24" s="176"/>
      <c r="C24" s="177"/>
      <c r="D24" s="47" t="s">
        <v>7</v>
      </c>
      <c r="E24" s="48">
        <f>E22*1.3</f>
        <v>233.8596</v>
      </c>
      <c r="F24" s="49">
        <f t="shared" si="0"/>
        <v>280.63151999999997</v>
      </c>
    </row>
    <row r="25" spans="1:6" ht="6" customHeight="1" hidden="1">
      <c r="A25" s="45">
        <v>4</v>
      </c>
      <c r="B25" s="176"/>
      <c r="C25" s="177" t="s">
        <v>44</v>
      </c>
      <c r="D25" s="47"/>
      <c r="E25" s="48"/>
      <c r="F25" s="49"/>
    </row>
    <row r="26" spans="1:6" ht="27.75" customHeight="1">
      <c r="A26" s="45">
        <v>5</v>
      </c>
      <c r="B26" s="176"/>
      <c r="C26" s="177"/>
      <c r="D26" s="47" t="s">
        <v>37</v>
      </c>
      <c r="E26" s="48">
        <v>149.91</v>
      </c>
      <c r="F26" s="49">
        <f t="shared" si="0"/>
        <v>179.892</v>
      </c>
    </row>
    <row r="27" spans="1:6" ht="24.75" customHeight="1">
      <c r="A27" s="45">
        <v>6</v>
      </c>
      <c r="B27" s="176"/>
      <c r="C27" s="177"/>
      <c r="D27" s="47" t="s">
        <v>38</v>
      </c>
      <c r="E27" s="48">
        <f>E26*1.2</f>
        <v>179.892</v>
      </c>
      <c r="F27" s="49">
        <f t="shared" si="0"/>
        <v>215.8704</v>
      </c>
    </row>
    <row r="28" spans="1:6" ht="30" customHeight="1">
      <c r="A28" s="45">
        <v>7</v>
      </c>
      <c r="B28" s="176"/>
      <c r="C28" s="177"/>
      <c r="D28" s="47" t="s">
        <v>7</v>
      </c>
      <c r="E28" s="48">
        <f>E26*1.3</f>
        <v>194.883</v>
      </c>
      <c r="F28" s="49">
        <f t="shared" si="0"/>
        <v>233.8596</v>
      </c>
    </row>
    <row r="29" spans="1:6" ht="18" customHeight="1" hidden="1">
      <c r="A29" s="45">
        <v>9</v>
      </c>
      <c r="B29" s="176"/>
      <c r="C29" s="177" t="s">
        <v>45</v>
      </c>
      <c r="D29" s="47"/>
      <c r="E29" s="48"/>
      <c r="F29" s="49"/>
    </row>
    <row r="30" spans="1:6" ht="24.75" customHeight="1">
      <c r="A30" s="45">
        <v>8</v>
      </c>
      <c r="B30" s="176"/>
      <c r="C30" s="177"/>
      <c r="D30" s="47" t="s">
        <v>37</v>
      </c>
      <c r="E30" s="48">
        <f>E26*0.8</f>
        <v>119.928</v>
      </c>
      <c r="F30" s="49">
        <f t="shared" si="0"/>
        <v>143.9136</v>
      </c>
    </row>
    <row r="31" spans="1:6" ht="25.5" customHeight="1">
      <c r="A31" s="45">
        <v>9</v>
      </c>
      <c r="B31" s="176"/>
      <c r="C31" s="177"/>
      <c r="D31" s="47" t="s">
        <v>38</v>
      </c>
      <c r="E31" s="48">
        <f>E30*1.2</f>
        <v>143.9136</v>
      </c>
      <c r="F31" s="49">
        <f t="shared" si="0"/>
        <v>172.69632</v>
      </c>
    </row>
    <row r="32" spans="1:6" ht="27.75" customHeight="1">
      <c r="A32" s="45">
        <v>10</v>
      </c>
      <c r="B32" s="176"/>
      <c r="C32" s="177"/>
      <c r="D32" s="47" t="s">
        <v>7</v>
      </c>
      <c r="E32" s="48">
        <f>E30*1.3</f>
        <v>155.9064</v>
      </c>
      <c r="F32" s="49">
        <f t="shared" si="0"/>
        <v>187.08767999999998</v>
      </c>
    </row>
    <row r="33" spans="1:6" ht="15.75" customHeight="1">
      <c r="A33" s="3"/>
      <c r="B33" s="14"/>
      <c r="C33" s="3"/>
      <c r="D33" s="3"/>
      <c r="E33" s="15"/>
      <c r="F33" s="16"/>
    </row>
    <row r="34" spans="1:6" ht="13.5" customHeight="1" hidden="1" thickBot="1">
      <c r="A34" s="17">
        <v>1</v>
      </c>
      <c r="B34" s="178">
        <v>2</v>
      </c>
      <c r="C34" s="179"/>
      <c r="D34" s="180"/>
      <c r="E34" s="5">
        <v>3</v>
      </c>
      <c r="F34" s="6">
        <v>4</v>
      </c>
    </row>
    <row r="35" spans="1:6" ht="12.75" hidden="1">
      <c r="A35" s="7">
        <v>41</v>
      </c>
      <c r="B35" s="169" t="s">
        <v>11</v>
      </c>
      <c r="C35" s="171" t="s">
        <v>8</v>
      </c>
      <c r="D35" s="18" t="s">
        <v>12</v>
      </c>
      <c r="E35" s="8">
        <f>ROUND(E36*1.1,0)</f>
        <v>678480</v>
      </c>
      <c r="F35" s="9">
        <f>ROUND(E35*1.2,0)</f>
        <v>814176</v>
      </c>
    </row>
    <row r="36" spans="1:6" ht="12" customHeight="1" hidden="1" thickBot="1">
      <c r="A36" s="10">
        <v>42</v>
      </c>
      <c r="B36" s="170"/>
      <c r="C36" s="172"/>
      <c r="D36" s="11" t="s">
        <v>13</v>
      </c>
      <c r="E36" s="12">
        <f>ROUND(E39*1.2,0)</f>
        <v>616800</v>
      </c>
      <c r="F36" s="9">
        <f aca="true" t="shared" si="1" ref="F36:F80">ROUND(E36*1.2,0)</f>
        <v>740160</v>
      </c>
    </row>
    <row r="37" spans="1:6" ht="12" customHeight="1" hidden="1" thickBot="1">
      <c r="A37" s="10">
        <v>43</v>
      </c>
      <c r="B37" s="170"/>
      <c r="C37" s="172"/>
      <c r="D37" s="11" t="s">
        <v>14</v>
      </c>
      <c r="E37" s="12">
        <f>ROUND(E36*1.3,0)</f>
        <v>801840</v>
      </c>
      <c r="F37" s="9">
        <f t="shared" si="1"/>
        <v>962208</v>
      </c>
    </row>
    <row r="38" spans="1:6" ht="12" customHeight="1" hidden="1" thickBot="1">
      <c r="A38" s="10">
        <v>44</v>
      </c>
      <c r="B38" s="170"/>
      <c r="C38" s="172" t="s">
        <v>9</v>
      </c>
      <c r="D38" s="11" t="s">
        <v>12</v>
      </c>
      <c r="E38" s="12">
        <f>ROUND(E39*1.1,0)</f>
        <v>565400</v>
      </c>
      <c r="F38" s="9">
        <f t="shared" si="1"/>
        <v>678480</v>
      </c>
    </row>
    <row r="39" spans="1:6" ht="12" customHeight="1" hidden="1" thickBot="1">
      <c r="A39" s="10">
        <v>45</v>
      </c>
      <c r="B39" s="170"/>
      <c r="C39" s="172"/>
      <c r="D39" s="11" t="s">
        <v>13</v>
      </c>
      <c r="E39" s="13">
        <v>514000</v>
      </c>
      <c r="F39" s="9">
        <f t="shared" si="1"/>
        <v>616800</v>
      </c>
    </row>
    <row r="40" spans="1:6" ht="12" customHeight="1" hidden="1" thickBot="1">
      <c r="A40" s="10">
        <v>46</v>
      </c>
      <c r="B40" s="170"/>
      <c r="C40" s="172"/>
      <c r="D40" s="11" t="s">
        <v>14</v>
      </c>
      <c r="E40" s="12">
        <f>ROUND(E39*1.3,0)</f>
        <v>668200</v>
      </c>
      <c r="F40" s="9">
        <f t="shared" si="1"/>
        <v>801840</v>
      </c>
    </row>
    <row r="41" spans="1:6" ht="12" customHeight="1" hidden="1" thickBot="1">
      <c r="A41" s="10">
        <v>47</v>
      </c>
      <c r="B41" s="170"/>
      <c r="C41" s="172" t="s">
        <v>10</v>
      </c>
      <c r="D41" s="11" t="s">
        <v>12</v>
      </c>
      <c r="E41" s="12">
        <f>ROUND(E42*1.1,0)</f>
        <v>452320</v>
      </c>
      <c r="F41" s="9">
        <f t="shared" si="1"/>
        <v>542784</v>
      </c>
    </row>
    <row r="42" spans="1:6" ht="12" customHeight="1" hidden="1" thickBot="1">
      <c r="A42" s="10">
        <v>48</v>
      </c>
      <c r="B42" s="170"/>
      <c r="C42" s="172"/>
      <c r="D42" s="11" t="s">
        <v>13</v>
      </c>
      <c r="E42" s="12">
        <f>ROUND(E39*0.8,0)</f>
        <v>411200</v>
      </c>
      <c r="F42" s="9">
        <f t="shared" si="1"/>
        <v>493440</v>
      </c>
    </row>
    <row r="43" spans="1:6" ht="12" customHeight="1" hidden="1" thickBot="1">
      <c r="A43" s="10">
        <v>49</v>
      </c>
      <c r="B43" s="170"/>
      <c r="C43" s="172"/>
      <c r="D43" s="11" t="s">
        <v>14</v>
      </c>
      <c r="E43" s="12">
        <f>ROUND(E42*1.3,0)</f>
        <v>534560</v>
      </c>
      <c r="F43" s="9">
        <f t="shared" si="1"/>
        <v>641472</v>
      </c>
    </row>
    <row r="44" spans="1:6" ht="12" customHeight="1" hidden="1" thickBot="1">
      <c r="A44" s="10">
        <v>50</v>
      </c>
      <c r="B44" s="170" t="s">
        <v>15</v>
      </c>
      <c r="C44" s="172" t="s">
        <v>8</v>
      </c>
      <c r="D44" s="11" t="s">
        <v>12</v>
      </c>
      <c r="E44" s="12">
        <f>ROUND(E45*1.1,0)</f>
        <v>957000</v>
      </c>
      <c r="F44" s="9">
        <f t="shared" si="1"/>
        <v>1148400</v>
      </c>
    </row>
    <row r="45" spans="1:6" ht="12" customHeight="1" hidden="1" thickBot="1">
      <c r="A45" s="10">
        <v>51</v>
      </c>
      <c r="B45" s="170"/>
      <c r="C45" s="172"/>
      <c r="D45" s="11" t="s">
        <v>13</v>
      </c>
      <c r="E45" s="12">
        <f>ROUND(E48*1.2,0)</f>
        <v>870000</v>
      </c>
      <c r="F45" s="9">
        <f t="shared" si="1"/>
        <v>1044000</v>
      </c>
    </row>
    <row r="46" spans="1:6" ht="12" customHeight="1" hidden="1" thickBot="1">
      <c r="A46" s="10">
        <v>52</v>
      </c>
      <c r="B46" s="170"/>
      <c r="C46" s="172"/>
      <c r="D46" s="11" t="s">
        <v>14</v>
      </c>
      <c r="E46" s="12">
        <f>ROUND(E45*1.3,0)</f>
        <v>1131000</v>
      </c>
      <c r="F46" s="9">
        <f t="shared" si="1"/>
        <v>1357200</v>
      </c>
    </row>
    <row r="47" spans="1:6" ht="12" customHeight="1" hidden="1" thickBot="1">
      <c r="A47" s="10">
        <v>53</v>
      </c>
      <c r="B47" s="170"/>
      <c r="C47" s="172" t="s">
        <v>9</v>
      </c>
      <c r="D47" s="11" t="s">
        <v>12</v>
      </c>
      <c r="E47" s="12">
        <f>ROUND(E48*1.1,0)</f>
        <v>797500</v>
      </c>
      <c r="F47" s="9">
        <f t="shared" si="1"/>
        <v>957000</v>
      </c>
    </row>
    <row r="48" spans="1:6" ht="12" customHeight="1" hidden="1" thickBot="1">
      <c r="A48" s="10">
        <v>54</v>
      </c>
      <c r="B48" s="170"/>
      <c r="C48" s="172"/>
      <c r="D48" s="11" t="s">
        <v>13</v>
      </c>
      <c r="E48" s="13">
        <v>725000</v>
      </c>
      <c r="F48" s="9">
        <f t="shared" si="1"/>
        <v>870000</v>
      </c>
    </row>
    <row r="49" spans="1:6" ht="12" customHeight="1" hidden="1" thickBot="1">
      <c r="A49" s="10">
        <v>55</v>
      </c>
      <c r="B49" s="170"/>
      <c r="C49" s="172"/>
      <c r="D49" s="11" t="s">
        <v>14</v>
      </c>
      <c r="E49" s="12">
        <f>ROUND(E48*1.3,0)</f>
        <v>942500</v>
      </c>
      <c r="F49" s="9">
        <f t="shared" si="1"/>
        <v>1131000</v>
      </c>
    </row>
    <row r="50" spans="1:6" ht="12" customHeight="1" hidden="1" thickBot="1">
      <c r="A50" s="10">
        <v>56</v>
      </c>
      <c r="B50" s="170"/>
      <c r="C50" s="172" t="s">
        <v>10</v>
      </c>
      <c r="D50" s="11" t="s">
        <v>12</v>
      </c>
      <c r="E50" s="12">
        <f>ROUND(E51*1.1,0)</f>
        <v>638000</v>
      </c>
      <c r="F50" s="9">
        <f t="shared" si="1"/>
        <v>765600</v>
      </c>
    </row>
    <row r="51" spans="1:6" ht="12" customHeight="1" hidden="1" thickBot="1">
      <c r="A51" s="10">
        <v>57</v>
      </c>
      <c r="B51" s="170"/>
      <c r="C51" s="172"/>
      <c r="D51" s="11" t="s">
        <v>13</v>
      </c>
      <c r="E51" s="12">
        <f>ROUND(E48*0.8,0)</f>
        <v>580000</v>
      </c>
      <c r="F51" s="9">
        <f t="shared" si="1"/>
        <v>696000</v>
      </c>
    </row>
    <row r="52" spans="1:6" ht="12" customHeight="1" hidden="1" thickBot="1">
      <c r="A52" s="19">
        <v>58</v>
      </c>
      <c r="B52" s="173"/>
      <c r="C52" s="174"/>
      <c r="D52" s="20" t="s">
        <v>14</v>
      </c>
      <c r="E52" s="12">
        <f>ROUND(E51*1.3,0)</f>
        <v>754000</v>
      </c>
      <c r="F52" s="9">
        <f t="shared" si="1"/>
        <v>904800</v>
      </c>
    </row>
    <row r="53" spans="1:6" ht="12" customHeight="1" hidden="1" thickBot="1">
      <c r="A53" s="21">
        <v>59</v>
      </c>
      <c r="B53" s="161" t="s">
        <v>16</v>
      </c>
      <c r="C53" s="161"/>
      <c r="D53" s="162"/>
      <c r="E53" s="13">
        <f>276440*1.15-6</f>
        <v>317900</v>
      </c>
      <c r="F53" s="9">
        <f t="shared" si="1"/>
        <v>381480</v>
      </c>
    </row>
    <row r="54" spans="1:6" ht="12" customHeight="1" hidden="1" thickBot="1">
      <c r="A54" s="10">
        <v>60</v>
      </c>
      <c r="B54" s="163" t="s">
        <v>17</v>
      </c>
      <c r="C54" s="163"/>
      <c r="D54" s="164"/>
      <c r="E54" s="13">
        <f>223400*1.1-40</f>
        <v>245700.00000000003</v>
      </c>
      <c r="F54" s="9">
        <f t="shared" si="1"/>
        <v>294840</v>
      </c>
    </row>
    <row r="55" spans="1:6" ht="12" customHeight="1" hidden="1" thickBot="1">
      <c r="A55" s="10">
        <v>61</v>
      </c>
      <c r="B55" s="163" t="s">
        <v>18</v>
      </c>
      <c r="C55" s="163"/>
      <c r="D55" s="164"/>
      <c r="E55" s="13">
        <f>20230*1.1+47</f>
        <v>22300</v>
      </c>
      <c r="F55" s="9">
        <f t="shared" si="1"/>
        <v>26760</v>
      </c>
    </row>
    <row r="56" spans="1:6" ht="12" customHeight="1" hidden="1" thickBot="1">
      <c r="A56" s="10">
        <v>62</v>
      </c>
      <c r="B56" s="163" t="s">
        <v>19</v>
      </c>
      <c r="C56" s="163"/>
      <c r="D56" s="164"/>
      <c r="E56" s="13">
        <f>115580*1.1-38</f>
        <v>127100.00000000001</v>
      </c>
      <c r="F56" s="9">
        <f t="shared" si="1"/>
        <v>152520</v>
      </c>
    </row>
    <row r="57" spans="1:6" ht="11.25" customHeight="1" hidden="1" thickBot="1">
      <c r="A57" s="10">
        <v>63</v>
      </c>
      <c r="B57" s="165" t="s">
        <v>20</v>
      </c>
      <c r="C57" s="166"/>
      <c r="D57" s="167"/>
      <c r="E57" s="13">
        <f>39930*1.1-3</f>
        <v>43920</v>
      </c>
      <c r="F57" s="9">
        <f t="shared" si="1"/>
        <v>52704</v>
      </c>
    </row>
    <row r="58" spans="1:6" ht="12.75" customHeight="1" hidden="1">
      <c r="A58" s="10">
        <v>64</v>
      </c>
      <c r="B58" s="168" t="s">
        <v>21</v>
      </c>
      <c r="C58" s="168"/>
      <c r="D58" s="165"/>
      <c r="E58" s="13">
        <v>8000</v>
      </c>
      <c r="F58" s="9">
        <f t="shared" si="1"/>
        <v>9600</v>
      </c>
    </row>
    <row r="59" spans="1:6" ht="1.5" customHeight="1" hidden="1">
      <c r="A59" s="156">
        <v>65</v>
      </c>
      <c r="B59" s="157" t="s">
        <v>22</v>
      </c>
      <c r="C59" s="157"/>
      <c r="D59" s="158"/>
      <c r="E59" s="22">
        <f>E61+E62+E63</f>
        <v>257663.5</v>
      </c>
      <c r="F59" s="22">
        <f>F61+F62+F63</f>
        <v>275196</v>
      </c>
    </row>
    <row r="60" spans="1:6" ht="12" customHeight="1" hidden="1">
      <c r="A60" s="156"/>
      <c r="B60" s="159"/>
      <c r="C60" s="159"/>
      <c r="D60" s="160"/>
      <c r="E60" s="22"/>
      <c r="F60" s="9">
        <f t="shared" si="1"/>
        <v>0</v>
      </c>
    </row>
    <row r="61" spans="1:6" ht="12.75" customHeight="1" hidden="1">
      <c r="A61" s="156"/>
      <c r="B61" s="159" t="s">
        <v>23</v>
      </c>
      <c r="C61" s="159"/>
      <c r="D61" s="160"/>
      <c r="E61" s="13">
        <f>E71*2.125+1</f>
        <v>170001</v>
      </c>
      <c r="F61" s="23">
        <f>ROUND(E61,0)</f>
        <v>170001</v>
      </c>
    </row>
    <row r="62" spans="1:6" ht="12" customHeight="1" hidden="1">
      <c r="A62" s="156"/>
      <c r="B62" s="159" t="s">
        <v>24</v>
      </c>
      <c r="C62" s="159"/>
      <c r="D62" s="160"/>
      <c r="E62" s="13">
        <f>E56*0.375</f>
        <v>47662.50000000001</v>
      </c>
      <c r="F62" s="9">
        <f t="shared" si="1"/>
        <v>57195</v>
      </c>
    </row>
    <row r="63" spans="1:6" ht="12" customHeight="1" hidden="1">
      <c r="A63" s="156"/>
      <c r="B63" s="159" t="s">
        <v>25</v>
      </c>
      <c r="C63" s="159"/>
      <c r="D63" s="160"/>
      <c r="E63" s="13">
        <v>40000</v>
      </c>
      <c r="F63" s="9">
        <f>ROUND(E63*1.2,0)</f>
        <v>48000</v>
      </c>
    </row>
    <row r="64" spans="1:6" ht="12" customHeight="1" hidden="1">
      <c r="A64" s="156"/>
      <c r="B64" s="159" t="s">
        <v>26</v>
      </c>
      <c r="C64" s="159"/>
      <c r="D64" s="160"/>
      <c r="E64" s="13">
        <v>0</v>
      </c>
      <c r="F64" s="9">
        <f t="shared" si="1"/>
        <v>0</v>
      </c>
    </row>
    <row r="65" spans="1:6" ht="41.25" customHeight="1" hidden="1">
      <c r="A65" s="156">
        <v>66</v>
      </c>
      <c r="B65" s="157" t="s">
        <v>27</v>
      </c>
      <c r="C65" s="157"/>
      <c r="D65" s="158"/>
      <c r="E65" s="24">
        <f>E67+E68+E69</f>
        <v>214750</v>
      </c>
      <c r="F65" s="24">
        <f>F67+F68+F69</f>
        <v>235460</v>
      </c>
    </row>
    <row r="66" spans="1:6" ht="12" customHeight="1" hidden="1">
      <c r="A66" s="156"/>
      <c r="B66" s="159" t="s">
        <v>28</v>
      </c>
      <c r="C66" s="159"/>
      <c r="D66" s="160"/>
      <c r="E66" s="25"/>
      <c r="F66" s="9">
        <f t="shared" si="1"/>
        <v>0</v>
      </c>
    </row>
    <row r="67" spans="1:6" ht="12.75" customHeight="1" hidden="1">
      <c r="A67" s="156"/>
      <c r="B67" s="159" t="s">
        <v>23</v>
      </c>
      <c r="C67" s="159"/>
      <c r="D67" s="160"/>
      <c r="E67" s="13">
        <f>E72*2</f>
        <v>111200</v>
      </c>
      <c r="F67" s="23">
        <f>ROUND(E67,0)</f>
        <v>111200</v>
      </c>
    </row>
    <row r="68" spans="1:6" ht="12" customHeight="1" hidden="1">
      <c r="A68" s="156"/>
      <c r="B68" s="159" t="s">
        <v>24</v>
      </c>
      <c r="C68" s="159"/>
      <c r="D68" s="160"/>
      <c r="E68" s="13">
        <f>E56/2</f>
        <v>63550.00000000001</v>
      </c>
      <c r="F68" s="9">
        <f>ROUND(E68*1.2,0)</f>
        <v>76260</v>
      </c>
    </row>
    <row r="69" spans="1:6" ht="11.25" customHeight="1" hidden="1">
      <c r="A69" s="156"/>
      <c r="B69" s="159" t="s">
        <v>25</v>
      </c>
      <c r="C69" s="159"/>
      <c r="D69" s="160"/>
      <c r="E69" s="13">
        <f>E63</f>
        <v>40000</v>
      </c>
      <c r="F69" s="9">
        <f t="shared" si="1"/>
        <v>48000</v>
      </c>
    </row>
    <row r="70" spans="1:6" ht="1.5" customHeight="1" hidden="1">
      <c r="A70" s="156"/>
      <c r="B70" s="159" t="s">
        <v>26</v>
      </c>
      <c r="C70" s="159"/>
      <c r="D70" s="160"/>
      <c r="E70" s="13">
        <f>E64</f>
        <v>0</v>
      </c>
      <c r="F70" s="9">
        <f t="shared" si="1"/>
        <v>0</v>
      </c>
    </row>
    <row r="71" spans="1:6" ht="17.25" customHeight="1" hidden="1" thickBot="1">
      <c r="A71" s="10">
        <v>65</v>
      </c>
      <c r="B71" s="153" t="s">
        <v>29</v>
      </c>
      <c r="C71" s="153"/>
      <c r="D71" s="154"/>
      <c r="E71" s="25">
        <v>80000</v>
      </c>
      <c r="F71" s="9">
        <f>ROUND(E71*1,0)</f>
        <v>80000</v>
      </c>
    </row>
    <row r="72" spans="1:6" ht="22.5" customHeight="1" hidden="1">
      <c r="A72" s="10">
        <v>66</v>
      </c>
      <c r="B72" s="153" t="s">
        <v>30</v>
      </c>
      <c r="C72" s="153"/>
      <c r="D72" s="154"/>
      <c r="E72" s="25">
        <v>55600</v>
      </c>
      <c r="F72" s="26">
        <f>E72</f>
        <v>55600</v>
      </c>
    </row>
    <row r="73" spans="1:6" ht="14.25" customHeight="1" hidden="1" thickBot="1">
      <c r="A73" s="10">
        <v>67</v>
      </c>
      <c r="B73" s="155" t="s">
        <v>31</v>
      </c>
      <c r="C73" s="155"/>
      <c r="D73" s="27" t="s">
        <v>8</v>
      </c>
      <c r="E73" s="25">
        <f>E74*1.2-4</f>
        <v>1638620</v>
      </c>
      <c r="F73" s="9">
        <f t="shared" si="1"/>
        <v>1966344</v>
      </c>
    </row>
    <row r="74" spans="1:6" ht="15" customHeight="1" hidden="1" thickBot="1">
      <c r="A74" s="10">
        <v>68</v>
      </c>
      <c r="B74" s="155"/>
      <c r="C74" s="155"/>
      <c r="D74" s="27" t="s">
        <v>9</v>
      </c>
      <c r="E74" s="25">
        <f>1241380*1.1+2</f>
        <v>1365520</v>
      </c>
      <c r="F74" s="9">
        <f t="shared" si="1"/>
        <v>1638624</v>
      </c>
    </row>
    <row r="75" spans="1:6" ht="15" customHeight="1" hidden="1" thickBot="1">
      <c r="A75" s="10">
        <v>69</v>
      </c>
      <c r="B75" s="155"/>
      <c r="C75" s="155"/>
      <c r="D75" s="27" t="s">
        <v>10</v>
      </c>
      <c r="E75" s="25">
        <f>E74*0.8+4</f>
        <v>1092420</v>
      </c>
      <c r="F75" s="9">
        <f t="shared" si="1"/>
        <v>1310904</v>
      </c>
    </row>
    <row r="76" spans="1:6" ht="18" customHeight="1" hidden="1" thickBot="1">
      <c r="A76" s="10">
        <v>70</v>
      </c>
      <c r="B76" s="147" t="s">
        <v>32</v>
      </c>
      <c r="C76" s="149" t="s">
        <v>8</v>
      </c>
      <c r="D76" s="150"/>
      <c r="E76" s="25">
        <f>E77*1.2+2+4</f>
        <v>1638570</v>
      </c>
      <c r="F76" s="9">
        <f t="shared" si="1"/>
        <v>1966284</v>
      </c>
    </row>
    <row r="77" spans="1:6" ht="15.75" customHeight="1" hidden="1" thickBot="1">
      <c r="A77" s="10">
        <v>71</v>
      </c>
      <c r="B77" s="147"/>
      <c r="C77" s="149" t="s">
        <v>9</v>
      </c>
      <c r="D77" s="150"/>
      <c r="E77" s="25">
        <f>1241340*1.1-4</f>
        <v>1365470</v>
      </c>
      <c r="F77" s="9">
        <f t="shared" si="1"/>
        <v>1638564</v>
      </c>
    </row>
    <row r="78" spans="1:6" ht="17.25" customHeight="1" hidden="1" thickBot="1">
      <c r="A78" s="10">
        <v>72</v>
      </c>
      <c r="B78" s="147"/>
      <c r="C78" s="149" t="s">
        <v>10</v>
      </c>
      <c r="D78" s="150"/>
      <c r="E78" s="25">
        <f>E77*0.8+4</f>
        <v>1092380</v>
      </c>
      <c r="F78" s="9">
        <f t="shared" si="1"/>
        <v>1310856</v>
      </c>
    </row>
    <row r="79" spans="1:6" ht="17.25" customHeight="1" hidden="1" thickBot="1">
      <c r="A79" s="10">
        <v>73</v>
      </c>
      <c r="B79" s="147" t="s">
        <v>33</v>
      </c>
      <c r="C79" s="149" t="s">
        <v>8</v>
      </c>
      <c r="D79" s="150"/>
      <c r="E79" s="25">
        <f>E80*1.2-4</f>
        <v>1638620</v>
      </c>
      <c r="F79" s="9">
        <f t="shared" si="1"/>
        <v>1966344</v>
      </c>
    </row>
    <row r="80" spans="1:6" ht="15.75" customHeight="1" hidden="1" thickBot="1">
      <c r="A80" s="10">
        <v>74</v>
      </c>
      <c r="B80" s="147"/>
      <c r="C80" s="149" t="s">
        <v>9</v>
      </c>
      <c r="D80" s="150"/>
      <c r="E80" s="25">
        <f>1241380*1.1+2</f>
        <v>1365520</v>
      </c>
      <c r="F80" s="28">
        <f t="shared" si="1"/>
        <v>1638624</v>
      </c>
    </row>
    <row r="81" spans="1:6" ht="20.25" customHeight="1" hidden="1">
      <c r="A81" s="29">
        <v>75</v>
      </c>
      <c r="B81" s="148"/>
      <c r="C81" s="151" t="s">
        <v>10</v>
      </c>
      <c r="D81" s="152"/>
      <c r="E81" s="30">
        <f>E80*0.8+4</f>
        <v>1092420</v>
      </c>
      <c r="F81" s="4">
        <f>ROUND(E81*1.2,0)</f>
        <v>1310904</v>
      </c>
    </row>
    <row r="82" spans="1:6" ht="25.5" customHeight="1" hidden="1">
      <c r="A82" s="29">
        <v>76</v>
      </c>
      <c r="B82" s="140" t="s">
        <v>34</v>
      </c>
      <c r="C82" s="141"/>
      <c r="D82" s="142"/>
      <c r="E82" s="31">
        <f>644330*1.1-3</f>
        <v>708760</v>
      </c>
      <c r="F82" s="32">
        <f>ROUND(E82*1.2,0)</f>
        <v>850512</v>
      </c>
    </row>
    <row r="83" spans="1:6" ht="24.75" customHeight="1" hidden="1">
      <c r="A83" s="29">
        <v>77</v>
      </c>
      <c r="B83" s="140" t="s">
        <v>35</v>
      </c>
      <c r="C83" s="141"/>
      <c r="D83" s="142"/>
      <c r="E83" s="31">
        <f>671600*1.1</f>
        <v>738760.0000000001</v>
      </c>
      <c r="F83" s="32">
        <f>ROUND(E83*1.2,0)</f>
        <v>886512</v>
      </c>
    </row>
    <row r="84" spans="1:6" ht="24.75" customHeight="1" hidden="1">
      <c r="A84" s="34">
        <v>78</v>
      </c>
      <c r="B84" s="140" t="s">
        <v>36</v>
      </c>
      <c r="C84" s="141"/>
      <c r="D84" s="142"/>
      <c r="E84" s="31">
        <f>718000*1.1</f>
        <v>789800.0000000001</v>
      </c>
      <c r="F84" s="32">
        <f>ROUND(E84*1.2,0)</f>
        <v>947760</v>
      </c>
    </row>
    <row r="85" spans="1:6" ht="21.75" customHeight="1">
      <c r="A85" s="33"/>
      <c r="B85" s="143"/>
      <c r="C85" s="143"/>
      <c r="D85" s="36"/>
      <c r="E85" s="37"/>
      <c r="F85" s="33"/>
    </row>
    <row r="86" ht="19.5" customHeight="1"/>
    <row r="87" spans="1:6" ht="43.5" customHeight="1">
      <c r="A87" s="144"/>
      <c r="B87" s="144"/>
      <c r="C87" s="144"/>
      <c r="D87" s="36"/>
      <c r="E87" s="145"/>
      <c r="F87" s="146"/>
    </row>
    <row r="88" spans="1:6" ht="15" customHeight="1">
      <c r="A88" s="33"/>
      <c r="B88" s="35"/>
      <c r="C88" s="35"/>
      <c r="D88" s="36"/>
      <c r="E88" s="37"/>
      <c r="F88" s="33"/>
    </row>
    <row r="89" spans="1:6" ht="15" customHeight="1">
      <c r="A89" s="33"/>
      <c r="B89" s="35"/>
      <c r="C89" s="35"/>
      <c r="D89" s="36"/>
      <c r="E89" s="37"/>
      <c r="F89" s="33"/>
    </row>
    <row r="90" spans="1:6" ht="15" customHeight="1">
      <c r="A90" s="33"/>
      <c r="B90" s="35"/>
      <c r="C90" s="35"/>
      <c r="D90" s="36"/>
      <c r="E90" s="37"/>
      <c r="F90" s="33"/>
    </row>
    <row r="91" spans="1:6" ht="11.25" customHeight="1">
      <c r="A91" s="33"/>
      <c r="B91" s="35"/>
      <c r="C91" s="35"/>
      <c r="D91" s="33"/>
      <c r="E91" s="37"/>
      <c r="F91" s="33"/>
    </row>
    <row r="92" spans="1:6" ht="8.25" customHeight="1" hidden="1">
      <c r="A92" s="33"/>
      <c r="B92" s="35"/>
      <c r="C92" s="35"/>
      <c r="D92" s="33"/>
      <c r="E92" s="37"/>
      <c r="F92" s="33"/>
    </row>
    <row r="94" ht="3.75" customHeight="1"/>
    <row r="96" ht="2.25" customHeight="1"/>
    <row r="97" ht="12.75" hidden="1"/>
    <row r="99" ht="2.25" customHeight="1"/>
    <row r="101" ht="3.75" customHeight="1"/>
    <row r="102" ht="2.25" customHeight="1"/>
    <row r="105" ht="3.75" customHeight="1"/>
    <row r="106" ht="5.25" customHeight="1"/>
    <row r="107" ht="15" customHeight="1"/>
    <row r="108" ht="3.75" customHeight="1"/>
    <row r="113" ht="24.75" customHeight="1"/>
    <row r="114" ht="25.5" customHeight="1"/>
    <row r="118" ht="12.75" customHeight="1" hidden="1"/>
    <row r="119" ht="14.25" customHeight="1"/>
    <row r="120" ht="15" customHeight="1"/>
    <row r="121" ht="18" customHeight="1"/>
    <row r="122" ht="15" customHeight="1"/>
    <row r="123" ht="15.75" customHeight="1"/>
    <row r="124" ht="15.75" customHeight="1"/>
    <row r="125" ht="30.75" customHeight="1"/>
    <row r="126" ht="27" customHeight="1"/>
    <row r="127" ht="24" customHeight="1"/>
    <row r="128" ht="23.25" customHeight="1"/>
    <row r="129" ht="27" customHeight="1"/>
    <row r="130" ht="24.75" customHeight="1"/>
    <row r="131" ht="25.5" customHeight="1"/>
    <row r="132" ht="25.5" customHeight="1"/>
    <row r="133" ht="27" customHeight="1"/>
    <row r="134" ht="24.75" customHeight="1"/>
    <row r="135" ht="24" customHeight="1"/>
    <row r="136" ht="27.75" customHeight="1"/>
    <row r="137" ht="12" customHeight="1"/>
    <row r="138" ht="12.75" customHeight="1"/>
    <row r="139" ht="12.75" hidden="1"/>
    <row r="140" ht="17.25" customHeight="1"/>
    <row r="141" ht="3.75" customHeight="1" hidden="1"/>
    <row r="142" ht="11.25" customHeight="1" hidden="1"/>
  </sheetData>
  <sheetProtection/>
  <mergeCells count="64">
    <mergeCell ref="E1:F1"/>
    <mergeCell ref="E2:F2"/>
    <mergeCell ref="E3:F3"/>
    <mergeCell ref="E4:F4"/>
    <mergeCell ref="E5:F5"/>
    <mergeCell ref="A8:F8"/>
    <mergeCell ref="A9:F9"/>
    <mergeCell ref="A10:F10"/>
    <mergeCell ref="A12:F12"/>
    <mergeCell ref="A13:A15"/>
    <mergeCell ref="B13:D15"/>
    <mergeCell ref="E13:E15"/>
    <mergeCell ref="F13:F15"/>
    <mergeCell ref="B16:B19"/>
    <mergeCell ref="B20:B32"/>
    <mergeCell ref="C21:C24"/>
    <mergeCell ref="C25:C28"/>
    <mergeCell ref="C29:C32"/>
    <mergeCell ref="B34:D34"/>
    <mergeCell ref="B35:B43"/>
    <mergeCell ref="C35:C37"/>
    <mergeCell ref="C38:C40"/>
    <mergeCell ref="C41:C43"/>
    <mergeCell ref="B44:B52"/>
    <mergeCell ref="C44:C46"/>
    <mergeCell ref="C47:C49"/>
    <mergeCell ref="C50:C52"/>
    <mergeCell ref="B53:D53"/>
    <mergeCell ref="B54:D54"/>
    <mergeCell ref="B55:D55"/>
    <mergeCell ref="B56:D56"/>
    <mergeCell ref="B57:D57"/>
    <mergeCell ref="B58:D58"/>
    <mergeCell ref="A59:A64"/>
    <mergeCell ref="B59:D59"/>
    <mergeCell ref="B60:D60"/>
    <mergeCell ref="B61:D61"/>
    <mergeCell ref="B62:D62"/>
    <mergeCell ref="B63:D63"/>
    <mergeCell ref="B64:D64"/>
    <mergeCell ref="A65:A70"/>
    <mergeCell ref="B65:D65"/>
    <mergeCell ref="B66:D66"/>
    <mergeCell ref="B67:D67"/>
    <mergeCell ref="B68:D68"/>
    <mergeCell ref="B69:D69"/>
    <mergeCell ref="B70:D70"/>
    <mergeCell ref="B71:D71"/>
    <mergeCell ref="B72:D72"/>
    <mergeCell ref="B73:C75"/>
    <mergeCell ref="B76:B78"/>
    <mergeCell ref="C76:D76"/>
    <mergeCell ref="C77:D77"/>
    <mergeCell ref="C78:D78"/>
    <mergeCell ref="B84:D84"/>
    <mergeCell ref="B85:C85"/>
    <mergeCell ref="A87:C87"/>
    <mergeCell ref="E87:F87"/>
    <mergeCell ref="B79:B81"/>
    <mergeCell ref="C79:D79"/>
    <mergeCell ref="C80:D80"/>
    <mergeCell ref="C81:D81"/>
    <mergeCell ref="B82:D82"/>
    <mergeCell ref="B83:D8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SheetLayoutView="100" zoomScalePageLayoutView="0" workbookViewId="0" topLeftCell="A22">
      <selection activeCell="D5" sqref="D5"/>
    </sheetView>
  </sheetViews>
  <sheetFormatPr defaultColWidth="9.140625" defaultRowHeight="12.75"/>
  <cols>
    <col min="1" max="1" width="9.28125" style="1" bestFit="1" customWidth="1"/>
    <col min="2" max="2" width="9.7109375" style="1" customWidth="1"/>
    <col min="3" max="3" width="10.140625" style="1" customWidth="1"/>
    <col min="4" max="4" width="14.421875" style="1" customWidth="1"/>
    <col min="5" max="6" width="19.28125" style="1" customWidth="1"/>
    <col min="7" max="7" width="10.00390625" style="1" bestFit="1" customWidth="1"/>
    <col min="8" max="16384" width="9.140625" style="1" customWidth="1"/>
  </cols>
  <sheetData>
    <row r="1" spans="5:6" ht="21" customHeight="1">
      <c r="E1" s="207" t="s">
        <v>73</v>
      </c>
      <c r="F1" s="207"/>
    </row>
    <row r="2" spans="5:6" ht="12.75">
      <c r="E2" s="208" t="s">
        <v>61</v>
      </c>
      <c r="F2" s="208"/>
    </row>
    <row r="3" spans="5:6" ht="14.25" customHeight="1">
      <c r="E3" s="204" t="s">
        <v>40</v>
      </c>
      <c r="F3" s="204"/>
    </row>
    <row r="4" spans="5:6" ht="12.75">
      <c r="E4" s="205" t="s">
        <v>41</v>
      </c>
      <c r="F4" s="205"/>
    </row>
    <row r="5" spans="5:6" ht="12.75">
      <c r="E5" s="206" t="s">
        <v>42</v>
      </c>
      <c r="F5" s="206"/>
    </row>
    <row r="6" ht="12.75"/>
    <row r="7" ht="8.25" customHeight="1"/>
    <row r="8" spans="1:6" ht="12.75">
      <c r="A8" s="209" t="s">
        <v>0</v>
      </c>
      <c r="B8" s="209"/>
      <c r="C8" s="209"/>
      <c r="D8" s="209"/>
      <c r="E8" s="209"/>
      <c r="F8" s="209"/>
    </row>
    <row r="9" spans="1:6" ht="12.75">
      <c r="A9" s="209" t="s">
        <v>62</v>
      </c>
      <c r="B9" s="209"/>
      <c r="C9" s="209"/>
      <c r="D9" s="209"/>
      <c r="E9" s="209"/>
      <c r="F9" s="209"/>
    </row>
    <row r="10" spans="1:6" ht="12.75">
      <c r="A10" s="210" t="s">
        <v>48</v>
      </c>
      <c r="B10" s="210"/>
      <c r="C10" s="210"/>
      <c r="D10" s="210"/>
      <c r="E10" s="210"/>
      <c r="F10" s="210"/>
    </row>
    <row r="11" spans="1:6" ht="12" customHeight="1">
      <c r="A11" s="2"/>
      <c r="B11" s="2"/>
      <c r="C11" s="2"/>
      <c r="D11" s="2"/>
      <c r="E11" s="2"/>
      <c r="F11" s="2"/>
    </row>
    <row r="12" spans="1:6" ht="13.5" customHeight="1" thickBot="1">
      <c r="A12" s="211" t="s">
        <v>46</v>
      </c>
      <c r="B12" s="211"/>
      <c r="C12" s="211"/>
      <c r="D12" s="211"/>
      <c r="E12" s="211"/>
      <c r="F12" s="211"/>
    </row>
    <row r="13" spans="1:6" ht="3" customHeight="1">
      <c r="A13" s="212" t="s">
        <v>1</v>
      </c>
      <c r="B13" s="215" t="s">
        <v>2</v>
      </c>
      <c r="C13" s="216"/>
      <c r="D13" s="217"/>
      <c r="E13" s="224" t="s">
        <v>3</v>
      </c>
      <c r="F13" s="224" t="s">
        <v>4</v>
      </c>
    </row>
    <row r="14" spans="1:6" ht="12.75" customHeight="1">
      <c r="A14" s="213"/>
      <c r="B14" s="218"/>
      <c r="C14" s="219"/>
      <c r="D14" s="220"/>
      <c r="E14" s="225"/>
      <c r="F14" s="225"/>
    </row>
    <row r="15" spans="1:6" ht="27" customHeight="1" thickBot="1">
      <c r="A15" s="214"/>
      <c r="B15" s="221"/>
      <c r="C15" s="222"/>
      <c r="D15" s="223"/>
      <c r="E15" s="226"/>
      <c r="F15" s="226"/>
    </row>
    <row r="16" spans="1:6" ht="18" customHeight="1" thickBot="1">
      <c r="A16" s="53"/>
      <c r="B16" s="227" t="s">
        <v>63</v>
      </c>
      <c r="C16" s="57" t="s">
        <v>5</v>
      </c>
      <c r="D16" s="56" t="s">
        <v>6</v>
      </c>
      <c r="E16" s="84"/>
      <c r="F16" s="66"/>
    </row>
    <row r="17" spans="1:8" ht="20.25" customHeight="1">
      <c r="A17" s="54">
        <v>1</v>
      </c>
      <c r="B17" s="228"/>
      <c r="C17" s="230" t="s">
        <v>43</v>
      </c>
      <c r="D17" s="58" t="s">
        <v>37</v>
      </c>
      <c r="E17" s="63">
        <f>E20*1.2</f>
        <v>144</v>
      </c>
      <c r="F17" s="71">
        <f>E17*1.2</f>
        <v>172.79999999999998</v>
      </c>
      <c r="G17" s="76"/>
      <c r="H17" s="33"/>
    </row>
    <row r="18" spans="1:8" ht="21" customHeight="1">
      <c r="A18" s="54">
        <v>2</v>
      </c>
      <c r="B18" s="228"/>
      <c r="C18" s="231"/>
      <c r="D18" s="59" t="s">
        <v>38</v>
      </c>
      <c r="E18" s="64">
        <f>E17*1.2</f>
        <v>172.79999999999998</v>
      </c>
      <c r="F18" s="68">
        <f aca="true" t="shared" si="0" ref="F18:F25">E18*1.2</f>
        <v>207.35999999999999</v>
      </c>
      <c r="G18" s="76"/>
      <c r="H18" s="33"/>
    </row>
    <row r="19" spans="1:8" ht="18" customHeight="1" thickBot="1">
      <c r="A19" s="54">
        <v>3</v>
      </c>
      <c r="B19" s="228"/>
      <c r="C19" s="232"/>
      <c r="D19" s="60" t="s">
        <v>7</v>
      </c>
      <c r="E19" s="65">
        <f>E17*1.3</f>
        <v>187.20000000000002</v>
      </c>
      <c r="F19" s="69">
        <f t="shared" si="0"/>
        <v>224.64000000000001</v>
      </c>
      <c r="G19" s="76"/>
      <c r="H19" s="33"/>
    </row>
    <row r="20" spans="1:8" ht="19.5" customHeight="1">
      <c r="A20" s="54">
        <v>4</v>
      </c>
      <c r="B20" s="228"/>
      <c r="C20" s="231" t="s">
        <v>44</v>
      </c>
      <c r="D20" s="58" t="s">
        <v>37</v>
      </c>
      <c r="E20" s="114">
        <v>120</v>
      </c>
      <c r="F20" s="108">
        <f t="shared" si="0"/>
        <v>144</v>
      </c>
      <c r="G20" s="80"/>
      <c r="H20" s="33"/>
    </row>
    <row r="21" spans="1:8" ht="20.25" customHeight="1">
      <c r="A21" s="54">
        <v>5</v>
      </c>
      <c r="B21" s="228"/>
      <c r="C21" s="231"/>
      <c r="D21" s="115" t="s">
        <v>38</v>
      </c>
      <c r="E21" s="64">
        <f>E20*1.2</f>
        <v>144</v>
      </c>
      <c r="F21" s="139">
        <f t="shared" si="0"/>
        <v>172.79999999999998</v>
      </c>
      <c r="G21" s="76"/>
      <c r="H21" s="33"/>
    </row>
    <row r="22" spans="1:8" ht="20.25" customHeight="1" thickBot="1">
      <c r="A22" s="54">
        <v>6</v>
      </c>
      <c r="B22" s="228"/>
      <c r="C22" s="232"/>
      <c r="D22" s="60" t="s">
        <v>7</v>
      </c>
      <c r="E22" s="65">
        <f>E20*1.3</f>
        <v>156</v>
      </c>
      <c r="F22" s="69">
        <f t="shared" si="0"/>
        <v>187.2</v>
      </c>
      <c r="G22" s="76"/>
      <c r="H22" s="33"/>
    </row>
    <row r="23" spans="1:8" ht="20.25" customHeight="1">
      <c r="A23" s="54">
        <v>7</v>
      </c>
      <c r="B23" s="228"/>
      <c r="C23" s="230" t="s">
        <v>45</v>
      </c>
      <c r="D23" s="58" t="s">
        <v>37</v>
      </c>
      <c r="E23" s="72">
        <f>E20*0.8</f>
        <v>96</v>
      </c>
      <c r="F23" s="67">
        <f t="shared" si="0"/>
        <v>115.19999999999999</v>
      </c>
      <c r="G23" s="76"/>
      <c r="H23" s="33"/>
    </row>
    <row r="24" spans="1:8" ht="20.25" customHeight="1">
      <c r="A24" s="55">
        <v>8</v>
      </c>
      <c r="B24" s="228"/>
      <c r="C24" s="231"/>
      <c r="D24" s="61" t="s">
        <v>38</v>
      </c>
      <c r="E24" s="70">
        <f>E23*1.2</f>
        <v>115.19999999999999</v>
      </c>
      <c r="F24" s="108">
        <f t="shared" si="0"/>
        <v>138.23999999999998</v>
      </c>
      <c r="G24" s="76"/>
      <c r="H24" s="33"/>
    </row>
    <row r="25" spans="1:8" ht="19.5" customHeight="1" thickBot="1">
      <c r="A25" s="55">
        <v>9</v>
      </c>
      <c r="B25" s="229"/>
      <c r="C25" s="232"/>
      <c r="D25" s="62" t="s">
        <v>7</v>
      </c>
      <c r="E25" s="73">
        <f>E23*1.3</f>
        <v>124.80000000000001</v>
      </c>
      <c r="F25" s="69">
        <f t="shared" si="0"/>
        <v>149.76000000000002</v>
      </c>
      <c r="G25" s="76"/>
      <c r="H25" s="33"/>
    </row>
    <row r="26" spans="1:8" ht="19.5" customHeight="1" thickBot="1">
      <c r="A26" s="53"/>
      <c r="B26" s="233" t="s">
        <v>47</v>
      </c>
      <c r="C26" s="57" t="s">
        <v>5</v>
      </c>
      <c r="D26" s="56" t="s">
        <v>6</v>
      </c>
      <c r="E26" s="66"/>
      <c r="F26" s="74"/>
      <c r="G26" s="33"/>
      <c r="H26" s="33"/>
    </row>
    <row r="27" spans="1:8" ht="19.5" customHeight="1">
      <c r="A27" s="54">
        <v>1</v>
      </c>
      <c r="B27" s="234"/>
      <c r="C27" s="236" t="s">
        <v>43</v>
      </c>
      <c r="D27" s="58" t="s">
        <v>39</v>
      </c>
      <c r="E27" s="63">
        <f>E28*1.1</f>
        <v>184.8</v>
      </c>
      <c r="F27" s="67">
        <f aca="true" t="shared" si="1" ref="F27:F38">E27*1.2</f>
        <v>221.76000000000002</v>
      </c>
      <c r="G27" s="76"/>
      <c r="H27" s="33"/>
    </row>
    <row r="28" spans="1:8" ht="18.75" customHeight="1">
      <c r="A28" s="54">
        <v>2</v>
      </c>
      <c r="B28" s="234"/>
      <c r="C28" s="237"/>
      <c r="D28" s="59" t="s">
        <v>37</v>
      </c>
      <c r="E28" s="64">
        <f>E32*1.2</f>
        <v>168</v>
      </c>
      <c r="F28" s="68">
        <f t="shared" si="1"/>
        <v>201.6</v>
      </c>
      <c r="G28" s="76"/>
      <c r="H28" s="33"/>
    </row>
    <row r="29" spans="1:8" ht="18.75" customHeight="1">
      <c r="A29" s="54">
        <v>3</v>
      </c>
      <c r="B29" s="234"/>
      <c r="C29" s="237"/>
      <c r="D29" s="59" t="s">
        <v>38</v>
      </c>
      <c r="E29" s="64">
        <f>E28*1.2</f>
        <v>201.6</v>
      </c>
      <c r="F29" s="68">
        <f t="shared" si="1"/>
        <v>241.92</v>
      </c>
      <c r="G29" s="76"/>
      <c r="H29" s="33"/>
    </row>
    <row r="30" spans="1:8" ht="16.5" customHeight="1" thickBot="1">
      <c r="A30" s="54">
        <v>4</v>
      </c>
      <c r="B30" s="234"/>
      <c r="C30" s="238"/>
      <c r="D30" s="52" t="s">
        <v>7</v>
      </c>
      <c r="E30" s="65">
        <f>E28*1.3</f>
        <v>218.4</v>
      </c>
      <c r="F30" s="69">
        <f t="shared" si="1"/>
        <v>262.08</v>
      </c>
      <c r="G30" s="76"/>
      <c r="H30" s="33"/>
    </row>
    <row r="31" spans="1:8" ht="15.75" customHeight="1">
      <c r="A31" s="54">
        <v>5</v>
      </c>
      <c r="B31" s="234"/>
      <c r="C31" s="236" t="s">
        <v>44</v>
      </c>
      <c r="D31" s="58" t="s">
        <v>39</v>
      </c>
      <c r="E31" s="63">
        <f>E32*1.1</f>
        <v>154</v>
      </c>
      <c r="F31" s="67">
        <f t="shared" si="1"/>
        <v>184.79999999999998</v>
      </c>
      <c r="G31" s="76"/>
      <c r="H31" s="33"/>
    </row>
    <row r="32" spans="1:8" ht="20.25" customHeight="1">
      <c r="A32" s="54">
        <v>6</v>
      </c>
      <c r="B32" s="234"/>
      <c r="C32" s="237"/>
      <c r="D32" s="59" t="s">
        <v>37</v>
      </c>
      <c r="E32" s="64">
        <v>140</v>
      </c>
      <c r="F32" s="68">
        <f t="shared" si="1"/>
        <v>168</v>
      </c>
      <c r="G32" s="77"/>
      <c r="H32" s="33"/>
    </row>
    <row r="33" spans="1:8" ht="18" customHeight="1">
      <c r="A33" s="54">
        <v>7</v>
      </c>
      <c r="B33" s="234"/>
      <c r="C33" s="237"/>
      <c r="D33" s="59" t="s">
        <v>38</v>
      </c>
      <c r="E33" s="64">
        <f>E32*1.2</f>
        <v>168</v>
      </c>
      <c r="F33" s="68">
        <f t="shared" si="1"/>
        <v>201.6</v>
      </c>
      <c r="G33" s="76"/>
      <c r="H33" s="33"/>
    </row>
    <row r="34" spans="1:8" ht="19.5" customHeight="1" thickBot="1">
      <c r="A34" s="54">
        <v>8</v>
      </c>
      <c r="B34" s="234"/>
      <c r="C34" s="238"/>
      <c r="D34" s="52" t="s">
        <v>7</v>
      </c>
      <c r="E34" s="65">
        <f>E32*1.3</f>
        <v>182</v>
      </c>
      <c r="F34" s="69">
        <f t="shared" si="1"/>
        <v>218.4</v>
      </c>
      <c r="G34" s="76"/>
      <c r="H34" s="33"/>
    </row>
    <row r="35" spans="1:8" ht="18" customHeight="1">
      <c r="A35" s="54">
        <v>9</v>
      </c>
      <c r="B35" s="234"/>
      <c r="C35" s="236" t="s">
        <v>45</v>
      </c>
      <c r="D35" s="58" t="s">
        <v>39</v>
      </c>
      <c r="E35" s="63">
        <f>E36*1.1</f>
        <v>123.20000000000002</v>
      </c>
      <c r="F35" s="67">
        <f t="shared" si="1"/>
        <v>147.84</v>
      </c>
      <c r="G35" s="76"/>
      <c r="H35" s="33"/>
    </row>
    <row r="36" spans="1:8" ht="17.25" customHeight="1">
      <c r="A36" s="54">
        <v>10</v>
      </c>
      <c r="B36" s="234"/>
      <c r="C36" s="237"/>
      <c r="D36" s="59" t="s">
        <v>37</v>
      </c>
      <c r="E36" s="64">
        <f>E32*0.8</f>
        <v>112</v>
      </c>
      <c r="F36" s="68">
        <f t="shared" si="1"/>
        <v>134.4</v>
      </c>
      <c r="G36" s="76"/>
      <c r="H36" s="33"/>
    </row>
    <row r="37" spans="1:8" ht="17.25" customHeight="1">
      <c r="A37" s="54">
        <v>11</v>
      </c>
      <c r="B37" s="234"/>
      <c r="C37" s="237"/>
      <c r="D37" s="59" t="s">
        <v>38</v>
      </c>
      <c r="E37" s="64">
        <f>E36*1.2</f>
        <v>134.4</v>
      </c>
      <c r="F37" s="68">
        <f t="shared" si="1"/>
        <v>161.28</v>
      </c>
      <c r="G37" s="76"/>
      <c r="H37" s="33"/>
    </row>
    <row r="38" spans="1:8" ht="17.25" customHeight="1" thickBot="1">
      <c r="A38" s="75">
        <v>12</v>
      </c>
      <c r="B38" s="235"/>
      <c r="C38" s="238"/>
      <c r="D38" s="52" t="s">
        <v>7</v>
      </c>
      <c r="E38" s="65">
        <f>E36*1.3</f>
        <v>145.6</v>
      </c>
      <c r="F38" s="69">
        <f t="shared" si="1"/>
        <v>174.72</v>
      </c>
      <c r="G38" s="76"/>
      <c r="H38" s="33"/>
    </row>
    <row r="39" spans="1:6" ht="27" customHeight="1" thickBot="1">
      <c r="A39" s="57"/>
      <c r="B39" s="254" t="s">
        <v>54</v>
      </c>
      <c r="C39" s="255"/>
      <c r="D39" s="91" t="s">
        <v>55</v>
      </c>
      <c r="E39" s="97"/>
      <c r="F39" s="28"/>
    </row>
    <row r="40" spans="1:6" ht="13.5" customHeight="1" hidden="1" thickBot="1">
      <c r="A40" s="85">
        <v>1</v>
      </c>
      <c r="B40" s="222">
        <v>2</v>
      </c>
      <c r="C40" s="222"/>
      <c r="D40" s="222"/>
      <c r="E40" s="85">
        <v>3</v>
      </c>
      <c r="F40" s="79">
        <v>4</v>
      </c>
    </row>
    <row r="41" spans="1:6" ht="12.75" hidden="1">
      <c r="A41" s="86">
        <v>41</v>
      </c>
      <c r="B41" s="239" t="s">
        <v>11</v>
      </c>
      <c r="C41" s="171" t="s">
        <v>8</v>
      </c>
      <c r="D41" s="18" t="s">
        <v>12</v>
      </c>
      <c r="E41" s="98">
        <f>ROUND(E42*1.1,0)</f>
        <v>678480</v>
      </c>
      <c r="F41" s="9">
        <f>ROUND(E41*1.2,0)</f>
        <v>814176</v>
      </c>
    </row>
    <row r="42" spans="1:6" ht="12" customHeight="1" hidden="1" thickBot="1">
      <c r="A42" s="87">
        <v>42</v>
      </c>
      <c r="B42" s="240"/>
      <c r="C42" s="172"/>
      <c r="D42" s="11" t="s">
        <v>13</v>
      </c>
      <c r="E42" s="99">
        <f>ROUND(E45*1.2,0)</f>
        <v>616800</v>
      </c>
      <c r="F42" s="9">
        <f aca="true" t="shared" si="2" ref="F42:F86">ROUND(E42*1.2,0)</f>
        <v>740160</v>
      </c>
    </row>
    <row r="43" spans="1:6" ht="12" customHeight="1" hidden="1" thickBot="1">
      <c r="A43" s="87">
        <v>43</v>
      </c>
      <c r="B43" s="240"/>
      <c r="C43" s="172"/>
      <c r="D43" s="11" t="s">
        <v>14</v>
      </c>
      <c r="E43" s="99">
        <f>ROUND(E42*1.3,0)</f>
        <v>801840</v>
      </c>
      <c r="F43" s="9">
        <f t="shared" si="2"/>
        <v>962208</v>
      </c>
    </row>
    <row r="44" spans="1:6" ht="12" customHeight="1" hidden="1" thickBot="1">
      <c r="A44" s="87">
        <v>44</v>
      </c>
      <c r="B44" s="240"/>
      <c r="C44" s="172" t="s">
        <v>9</v>
      </c>
      <c r="D44" s="11" t="s">
        <v>12</v>
      </c>
      <c r="E44" s="99">
        <f>ROUND(E45*1.1,0)</f>
        <v>565400</v>
      </c>
      <c r="F44" s="9">
        <f t="shared" si="2"/>
        <v>678480</v>
      </c>
    </row>
    <row r="45" spans="1:6" ht="12" customHeight="1" hidden="1" thickBot="1">
      <c r="A45" s="87">
        <v>45</v>
      </c>
      <c r="B45" s="240"/>
      <c r="C45" s="172"/>
      <c r="D45" s="11" t="s">
        <v>13</v>
      </c>
      <c r="E45" s="100">
        <v>514000</v>
      </c>
      <c r="F45" s="9">
        <f t="shared" si="2"/>
        <v>616800</v>
      </c>
    </row>
    <row r="46" spans="1:6" ht="12" customHeight="1" hidden="1" thickBot="1">
      <c r="A46" s="87">
        <v>46</v>
      </c>
      <c r="B46" s="240"/>
      <c r="C46" s="172"/>
      <c r="D46" s="11" t="s">
        <v>14</v>
      </c>
      <c r="E46" s="99">
        <f>ROUND(E45*1.3,0)</f>
        <v>668200</v>
      </c>
      <c r="F46" s="9">
        <f t="shared" si="2"/>
        <v>801840</v>
      </c>
    </row>
    <row r="47" spans="1:6" ht="12" customHeight="1" hidden="1" thickBot="1">
      <c r="A47" s="87">
        <v>47</v>
      </c>
      <c r="B47" s="240"/>
      <c r="C47" s="172" t="s">
        <v>10</v>
      </c>
      <c r="D47" s="11" t="s">
        <v>12</v>
      </c>
      <c r="E47" s="99">
        <f>ROUND(E48*1.1,0)</f>
        <v>452320</v>
      </c>
      <c r="F47" s="9">
        <f t="shared" si="2"/>
        <v>542784</v>
      </c>
    </row>
    <row r="48" spans="1:6" ht="12" customHeight="1" hidden="1" thickBot="1">
      <c r="A48" s="87">
        <v>48</v>
      </c>
      <c r="B48" s="240"/>
      <c r="C48" s="172"/>
      <c r="D48" s="11" t="s">
        <v>13</v>
      </c>
      <c r="E48" s="99">
        <f>ROUND(E45*0.8,0)</f>
        <v>411200</v>
      </c>
      <c r="F48" s="9">
        <f t="shared" si="2"/>
        <v>493440</v>
      </c>
    </row>
    <row r="49" spans="1:6" ht="12" customHeight="1" hidden="1" thickBot="1">
      <c r="A49" s="87">
        <v>49</v>
      </c>
      <c r="B49" s="240"/>
      <c r="C49" s="172"/>
      <c r="D49" s="11" t="s">
        <v>14</v>
      </c>
      <c r="E49" s="99">
        <f>ROUND(E48*1.3,0)</f>
        <v>534560</v>
      </c>
      <c r="F49" s="9">
        <f t="shared" si="2"/>
        <v>641472</v>
      </c>
    </row>
    <row r="50" spans="1:6" ht="12" customHeight="1" hidden="1" thickBot="1">
      <c r="A50" s="87">
        <v>50</v>
      </c>
      <c r="B50" s="240" t="s">
        <v>15</v>
      </c>
      <c r="C50" s="172" t="s">
        <v>8</v>
      </c>
      <c r="D50" s="11" t="s">
        <v>12</v>
      </c>
      <c r="E50" s="99">
        <f>ROUND(E51*1.1,0)</f>
        <v>957000</v>
      </c>
      <c r="F50" s="9">
        <f t="shared" si="2"/>
        <v>1148400</v>
      </c>
    </row>
    <row r="51" spans="1:6" ht="12" customHeight="1" hidden="1" thickBot="1">
      <c r="A51" s="87">
        <v>51</v>
      </c>
      <c r="B51" s="240"/>
      <c r="C51" s="172"/>
      <c r="D51" s="11" t="s">
        <v>13</v>
      </c>
      <c r="E51" s="99">
        <f>ROUND(E54*1.2,0)</f>
        <v>870000</v>
      </c>
      <c r="F51" s="9">
        <f t="shared" si="2"/>
        <v>1044000</v>
      </c>
    </row>
    <row r="52" spans="1:6" ht="12" customHeight="1" hidden="1" thickBot="1">
      <c r="A52" s="87">
        <v>52</v>
      </c>
      <c r="B52" s="240"/>
      <c r="C52" s="172"/>
      <c r="D52" s="11" t="s">
        <v>14</v>
      </c>
      <c r="E52" s="99">
        <f>ROUND(E51*1.3,0)</f>
        <v>1131000</v>
      </c>
      <c r="F52" s="9">
        <f t="shared" si="2"/>
        <v>1357200</v>
      </c>
    </row>
    <row r="53" spans="1:6" ht="12" customHeight="1" hidden="1" thickBot="1">
      <c r="A53" s="87">
        <v>53</v>
      </c>
      <c r="B53" s="240"/>
      <c r="C53" s="172" t="s">
        <v>9</v>
      </c>
      <c r="D53" s="11" t="s">
        <v>12</v>
      </c>
      <c r="E53" s="99">
        <f>ROUND(E54*1.1,0)</f>
        <v>797500</v>
      </c>
      <c r="F53" s="9">
        <f t="shared" si="2"/>
        <v>957000</v>
      </c>
    </row>
    <row r="54" spans="1:6" ht="12" customHeight="1" hidden="1" thickBot="1">
      <c r="A54" s="87">
        <v>54</v>
      </c>
      <c r="B54" s="240"/>
      <c r="C54" s="172"/>
      <c r="D54" s="11" t="s">
        <v>13</v>
      </c>
      <c r="E54" s="100">
        <v>725000</v>
      </c>
      <c r="F54" s="9">
        <f t="shared" si="2"/>
        <v>870000</v>
      </c>
    </row>
    <row r="55" spans="1:6" ht="12" customHeight="1" hidden="1" thickBot="1">
      <c r="A55" s="87">
        <v>55</v>
      </c>
      <c r="B55" s="240"/>
      <c r="C55" s="172"/>
      <c r="D55" s="11" t="s">
        <v>14</v>
      </c>
      <c r="E55" s="99">
        <f>ROUND(E54*1.3,0)</f>
        <v>942500</v>
      </c>
      <c r="F55" s="9">
        <f t="shared" si="2"/>
        <v>1131000</v>
      </c>
    </row>
    <row r="56" spans="1:6" ht="12" customHeight="1" hidden="1" thickBot="1">
      <c r="A56" s="87">
        <v>56</v>
      </c>
      <c r="B56" s="240"/>
      <c r="C56" s="172" t="s">
        <v>10</v>
      </c>
      <c r="D56" s="11" t="s">
        <v>12</v>
      </c>
      <c r="E56" s="99">
        <f>ROUND(E57*1.1,0)</f>
        <v>638000</v>
      </c>
      <c r="F56" s="9">
        <f t="shared" si="2"/>
        <v>765600</v>
      </c>
    </row>
    <row r="57" spans="1:6" ht="12" customHeight="1" hidden="1" thickBot="1">
      <c r="A57" s="87">
        <v>57</v>
      </c>
      <c r="B57" s="240"/>
      <c r="C57" s="172"/>
      <c r="D57" s="11" t="s">
        <v>13</v>
      </c>
      <c r="E57" s="99">
        <f>ROUND(E54*0.8,0)</f>
        <v>580000</v>
      </c>
      <c r="F57" s="9">
        <f t="shared" si="2"/>
        <v>696000</v>
      </c>
    </row>
    <row r="58" spans="1:6" ht="12" customHeight="1" hidden="1" thickBot="1">
      <c r="A58" s="88">
        <v>58</v>
      </c>
      <c r="B58" s="241"/>
      <c r="C58" s="174"/>
      <c r="D58" s="20" t="s">
        <v>14</v>
      </c>
      <c r="E58" s="99">
        <f>ROUND(E57*1.3,0)</f>
        <v>754000</v>
      </c>
      <c r="F58" s="9">
        <f t="shared" si="2"/>
        <v>904800</v>
      </c>
    </row>
    <row r="59" spans="1:6" ht="12" customHeight="1" hidden="1" thickBot="1">
      <c r="A59" s="89">
        <v>59</v>
      </c>
      <c r="B59" s="242" t="s">
        <v>16</v>
      </c>
      <c r="C59" s="161"/>
      <c r="D59" s="162"/>
      <c r="E59" s="100">
        <f>276440*1.15-6</f>
        <v>317900</v>
      </c>
      <c r="F59" s="9">
        <f t="shared" si="2"/>
        <v>381480</v>
      </c>
    </row>
    <row r="60" spans="1:6" ht="12" customHeight="1" hidden="1" thickBot="1">
      <c r="A60" s="87">
        <v>60</v>
      </c>
      <c r="B60" s="243" t="s">
        <v>17</v>
      </c>
      <c r="C60" s="163"/>
      <c r="D60" s="164"/>
      <c r="E60" s="100">
        <f>223400*1.1-40</f>
        <v>245700.00000000003</v>
      </c>
      <c r="F60" s="9">
        <f t="shared" si="2"/>
        <v>294840</v>
      </c>
    </row>
    <row r="61" spans="1:6" ht="12" customHeight="1" hidden="1" thickBot="1">
      <c r="A61" s="87">
        <v>61</v>
      </c>
      <c r="B61" s="243" t="s">
        <v>18</v>
      </c>
      <c r="C61" s="163"/>
      <c r="D61" s="164"/>
      <c r="E61" s="100">
        <f>20230*1.1+47</f>
        <v>22300</v>
      </c>
      <c r="F61" s="9">
        <f t="shared" si="2"/>
        <v>26760</v>
      </c>
    </row>
    <row r="62" spans="1:6" ht="12" customHeight="1" hidden="1" thickBot="1">
      <c r="A62" s="87">
        <v>62</v>
      </c>
      <c r="B62" s="243" t="s">
        <v>19</v>
      </c>
      <c r="C62" s="163"/>
      <c r="D62" s="164"/>
      <c r="E62" s="100">
        <f>115580*1.1-38</f>
        <v>127100.00000000001</v>
      </c>
      <c r="F62" s="9">
        <f t="shared" si="2"/>
        <v>152520</v>
      </c>
    </row>
    <row r="63" spans="1:6" ht="11.25" customHeight="1" hidden="1" thickBot="1">
      <c r="A63" s="87">
        <v>63</v>
      </c>
      <c r="B63" s="166" t="s">
        <v>20</v>
      </c>
      <c r="C63" s="166"/>
      <c r="D63" s="166"/>
      <c r="E63" s="100">
        <f>39930*1.1-3</f>
        <v>43920</v>
      </c>
      <c r="F63" s="9">
        <f t="shared" si="2"/>
        <v>52704</v>
      </c>
    </row>
    <row r="64" spans="1:6" ht="12.75" customHeight="1" hidden="1">
      <c r="A64" s="87">
        <v>64</v>
      </c>
      <c r="B64" s="244" t="s">
        <v>21</v>
      </c>
      <c r="C64" s="168"/>
      <c r="D64" s="165"/>
      <c r="E64" s="100">
        <v>8000</v>
      </c>
      <c r="F64" s="9">
        <f t="shared" si="2"/>
        <v>9600</v>
      </c>
    </row>
    <row r="65" spans="1:6" ht="1.5" customHeight="1" hidden="1">
      <c r="A65" s="245">
        <v>65</v>
      </c>
      <c r="B65" s="246" t="s">
        <v>22</v>
      </c>
      <c r="C65" s="157"/>
      <c r="D65" s="158"/>
      <c r="E65" s="101">
        <f>E67+E68+E69</f>
        <v>257663.5</v>
      </c>
      <c r="F65" s="92">
        <f>F67+F68+F69</f>
        <v>275196</v>
      </c>
    </row>
    <row r="66" spans="1:6" ht="12" customHeight="1" hidden="1">
      <c r="A66" s="245"/>
      <c r="B66" s="247"/>
      <c r="C66" s="159"/>
      <c r="D66" s="160"/>
      <c r="E66" s="101"/>
      <c r="F66" s="9">
        <f t="shared" si="2"/>
        <v>0</v>
      </c>
    </row>
    <row r="67" spans="1:6" ht="12.75" customHeight="1" hidden="1">
      <c r="A67" s="245"/>
      <c r="B67" s="247" t="s">
        <v>23</v>
      </c>
      <c r="C67" s="159"/>
      <c r="D67" s="160"/>
      <c r="E67" s="100">
        <f>E77*2.125+1</f>
        <v>170001</v>
      </c>
      <c r="F67" s="23">
        <f>ROUND(E67,0)</f>
        <v>170001</v>
      </c>
    </row>
    <row r="68" spans="1:6" ht="12" customHeight="1" hidden="1">
      <c r="A68" s="245"/>
      <c r="B68" s="247" t="s">
        <v>24</v>
      </c>
      <c r="C68" s="159"/>
      <c r="D68" s="160"/>
      <c r="E68" s="100">
        <f>E62*0.375</f>
        <v>47662.50000000001</v>
      </c>
      <c r="F68" s="9">
        <f t="shared" si="2"/>
        <v>57195</v>
      </c>
    </row>
    <row r="69" spans="1:6" ht="12" customHeight="1" hidden="1">
      <c r="A69" s="245"/>
      <c r="B69" s="247" t="s">
        <v>25</v>
      </c>
      <c r="C69" s="159"/>
      <c r="D69" s="160"/>
      <c r="E69" s="100">
        <v>40000</v>
      </c>
      <c r="F69" s="9">
        <f>ROUND(E69*1.2,0)</f>
        <v>48000</v>
      </c>
    </row>
    <row r="70" spans="1:6" ht="12" customHeight="1" hidden="1">
      <c r="A70" s="245"/>
      <c r="B70" s="247" t="s">
        <v>26</v>
      </c>
      <c r="C70" s="159"/>
      <c r="D70" s="160"/>
      <c r="E70" s="100">
        <v>0</v>
      </c>
      <c r="F70" s="9">
        <f t="shared" si="2"/>
        <v>0</v>
      </c>
    </row>
    <row r="71" spans="1:6" ht="41.25" customHeight="1" hidden="1">
      <c r="A71" s="245">
        <v>66</v>
      </c>
      <c r="B71" s="246" t="s">
        <v>27</v>
      </c>
      <c r="C71" s="157"/>
      <c r="D71" s="158"/>
      <c r="E71" s="102">
        <f>E73+E74+E75</f>
        <v>214750</v>
      </c>
      <c r="F71" s="93">
        <f>F73+F74+F75</f>
        <v>235460</v>
      </c>
    </row>
    <row r="72" spans="1:6" ht="12" customHeight="1" hidden="1">
      <c r="A72" s="245"/>
      <c r="B72" s="247" t="s">
        <v>28</v>
      </c>
      <c r="C72" s="159"/>
      <c r="D72" s="160"/>
      <c r="E72" s="103"/>
      <c r="F72" s="9">
        <f t="shared" si="2"/>
        <v>0</v>
      </c>
    </row>
    <row r="73" spans="1:6" ht="12.75" customHeight="1" hidden="1">
      <c r="A73" s="245"/>
      <c r="B73" s="247" t="s">
        <v>23</v>
      </c>
      <c r="C73" s="159"/>
      <c r="D73" s="160"/>
      <c r="E73" s="100">
        <f>E78*2</f>
        <v>111200</v>
      </c>
      <c r="F73" s="23">
        <f>ROUND(E73,0)</f>
        <v>111200</v>
      </c>
    </row>
    <row r="74" spans="1:6" ht="12" customHeight="1" hidden="1">
      <c r="A74" s="245"/>
      <c r="B74" s="247" t="s">
        <v>24</v>
      </c>
      <c r="C74" s="159"/>
      <c r="D74" s="160"/>
      <c r="E74" s="100">
        <f>E62/2</f>
        <v>63550.00000000001</v>
      </c>
      <c r="F74" s="9">
        <f>ROUND(E74*1.2,0)</f>
        <v>76260</v>
      </c>
    </row>
    <row r="75" spans="1:6" ht="11.25" customHeight="1" hidden="1">
      <c r="A75" s="245"/>
      <c r="B75" s="247" t="s">
        <v>25</v>
      </c>
      <c r="C75" s="159"/>
      <c r="D75" s="160"/>
      <c r="E75" s="100">
        <f>E69</f>
        <v>40000</v>
      </c>
      <c r="F75" s="9">
        <f t="shared" si="2"/>
        <v>48000</v>
      </c>
    </row>
    <row r="76" spans="1:6" ht="1.5" customHeight="1" hidden="1">
      <c r="A76" s="245"/>
      <c r="B76" s="247" t="s">
        <v>26</v>
      </c>
      <c r="C76" s="159"/>
      <c r="D76" s="160"/>
      <c r="E76" s="100">
        <f>E70</f>
        <v>0</v>
      </c>
      <c r="F76" s="9">
        <f t="shared" si="2"/>
        <v>0</v>
      </c>
    </row>
    <row r="77" spans="1:6" ht="17.25" customHeight="1" hidden="1" thickBot="1">
      <c r="A77" s="87">
        <v>65</v>
      </c>
      <c r="B77" s="248" t="s">
        <v>29</v>
      </c>
      <c r="C77" s="153"/>
      <c r="D77" s="154"/>
      <c r="E77" s="103">
        <v>80000</v>
      </c>
      <c r="F77" s="9">
        <f>ROUND(E77*1,0)</f>
        <v>80000</v>
      </c>
    </row>
    <row r="78" spans="1:6" ht="22.5" customHeight="1" hidden="1">
      <c r="A78" s="87">
        <v>66</v>
      </c>
      <c r="B78" s="248" t="s">
        <v>30</v>
      </c>
      <c r="C78" s="153"/>
      <c r="D78" s="154"/>
      <c r="E78" s="103">
        <v>55600</v>
      </c>
      <c r="F78" s="26">
        <f>E78</f>
        <v>55600</v>
      </c>
    </row>
    <row r="79" spans="1:6" ht="14.25" customHeight="1" hidden="1" thickBot="1">
      <c r="A79" s="87">
        <v>67</v>
      </c>
      <c r="B79" s="249" t="s">
        <v>31</v>
      </c>
      <c r="C79" s="155"/>
      <c r="D79" s="27" t="s">
        <v>8</v>
      </c>
      <c r="E79" s="103">
        <f>E80*1.2-4</f>
        <v>1638620</v>
      </c>
      <c r="F79" s="9">
        <f t="shared" si="2"/>
        <v>1966344</v>
      </c>
    </row>
    <row r="80" spans="1:6" ht="15" customHeight="1" hidden="1" thickBot="1">
      <c r="A80" s="87">
        <v>68</v>
      </c>
      <c r="B80" s="249"/>
      <c r="C80" s="155"/>
      <c r="D80" s="27" t="s">
        <v>9</v>
      </c>
      <c r="E80" s="103">
        <f>1241380*1.1+2</f>
        <v>1365520</v>
      </c>
      <c r="F80" s="9">
        <f t="shared" si="2"/>
        <v>1638624</v>
      </c>
    </row>
    <row r="81" spans="1:6" ht="15" customHeight="1" hidden="1" thickBot="1">
      <c r="A81" s="87">
        <v>69</v>
      </c>
      <c r="B81" s="249"/>
      <c r="C81" s="155"/>
      <c r="D81" s="27" t="s">
        <v>10</v>
      </c>
      <c r="E81" s="103">
        <f>E80*0.8+4</f>
        <v>1092420</v>
      </c>
      <c r="F81" s="9">
        <f t="shared" si="2"/>
        <v>1310904</v>
      </c>
    </row>
    <row r="82" spans="1:6" ht="18" customHeight="1" hidden="1" thickBot="1">
      <c r="A82" s="87">
        <v>70</v>
      </c>
      <c r="B82" s="250" t="s">
        <v>32</v>
      </c>
      <c r="C82" s="149" t="s">
        <v>8</v>
      </c>
      <c r="D82" s="150"/>
      <c r="E82" s="103">
        <f>E83*1.2+2+4</f>
        <v>1638570</v>
      </c>
      <c r="F82" s="9">
        <f t="shared" si="2"/>
        <v>1966284</v>
      </c>
    </row>
    <row r="83" spans="1:6" ht="15.75" customHeight="1" hidden="1" thickBot="1">
      <c r="A83" s="87">
        <v>71</v>
      </c>
      <c r="B83" s="250"/>
      <c r="C83" s="149" t="s">
        <v>9</v>
      </c>
      <c r="D83" s="150"/>
      <c r="E83" s="103">
        <f>1241340*1.1-4</f>
        <v>1365470</v>
      </c>
      <c r="F83" s="9">
        <f t="shared" si="2"/>
        <v>1638564</v>
      </c>
    </row>
    <row r="84" spans="1:6" ht="17.25" customHeight="1" hidden="1" thickBot="1">
      <c r="A84" s="87">
        <v>72</v>
      </c>
      <c r="B84" s="250"/>
      <c r="C84" s="149" t="s">
        <v>10</v>
      </c>
      <c r="D84" s="150"/>
      <c r="E84" s="103">
        <f>E83*0.8+4</f>
        <v>1092380</v>
      </c>
      <c r="F84" s="9">
        <f t="shared" si="2"/>
        <v>1310856</v>
      </c>
    </row>
    <row r="85" spans="1:6" ht="17.25" customHeight="1" hidden="1" thickBot="1">
      <c r="A85" s="87">
        <v>73</v>
      </c>
      <c r="B85" s="250" t="s">
        <v>33</v>
      </c>
      <c r="C85" s="149" t="s">
        <v>8</v>
      </c>
      <c r="D85" s="150"/>
      <c r="E85" s="103">
        <f>E86*1.2-4</f>
        <v>1638620</v>
      </c>
      <c r="F85" s="9">
        <f t="shared" si="2"/>
        <v>1966344</v>
      </c>
    </row>
    <row r="86" spans="1:6" ht="15.75" customHeight="1" hidden="1" thickBot="1">
      <c r="A86" s="87">
        <v>74</v>
      </c>
      <c r="B86" s="250"/>
      <c r="C86" s="149" t="s">
        <v>9</v>
      </c>
      <c r="D86" s="150"/>
      <c r="E86" s="103">
        <f>1241380*1.1+2</f>
        <v>1365520</v>
      </c>
      <c r="F86" s="28">
        <f t="shared" si="2"/>
        <v>1638624</v>
      </c>
    </row>
    <row r="87" spans="1:6" ht="20.25" customHeight="1" hidden="1">
      <c r="A87" s="78">
        <v>75</v>
      </c>
      <c r="B87" s="260"/>
      <c r="C87" s="151" t="s">
        <v>10</v>
      </c>
      <c r="D87" s="152"/>
      <c r="E87" s="104">
        <f>E86*0.8+4</f>
        <v>1092420</v>
      </c>
      <c r="F87" s="4">
        <f>ROUND(E87*1.2,0)</f>
        <v>1310904</v>
      </c>
    </row>
    <row r="88" spans="1:6" ht="25.5" customHeight="1" hidden="1">
      <c r="A88" s="78">
        <v>76</v>
      </c>
      <c r="B88" s="141" t="s">
        <v>34</v>
      </c>
      <c r="C88" s="141"/>
      <c r="D88" s="141"/>
      <c r="E88" s="105">
        <f>644330*1.1-3</f>
        <v>708760</v>
      </c>
      <c r="F88" s="94">
        <f>ROUND(E88*1.2,0)</f>
        <v>850512</v>
      </c>
    </row>
    <row r="89" spans="1:6" ht="24.75" customHeight="1" hidden="1">
      <c r="A89" s="78">
        <v>77</v>
      </c>
      <c r="B89" s="141" t="s">
        <v>35</v>
      </c>
      <c r="C89" s="141"/>
      <c r="D89" s="141"/>
      <c r="E89" s="105">
        <f>671600*1.1</f>
        <v>738760.0000000001</v>
      </c>
      <c r="F89" s="94">
        <f>ROUND(E89*1.2,0)</f>
        <v>886512</v>
      </c>
    </row>
    <row r="90" spans="1:6" ht="24.75" customHeight="1" hidden="1">
      <c r="A90" s="90">
        <v>78</v>
      </c>
      <c r="B90" s="251" t="s">
        <v>36</v>
      </c>
      <c r="C90" s="251"/>
      <c r="D90" s="141"/>
      <c r="E90" s="105">
        <f>718000*1.1</f>
        <v>789800.0000000001</v>
      </c>
      <c r="F90" s="94">
        <f>ROUND(E90*1.2,0)</f>
        <v>947760</v>
      </c>
    </row>
    <row r="91" spans="1:6" ht="17.25" customHeight="1">
      <c r="A91" s="112">
        <v>1</v>
      </c>
      <c r="B91" s="252" t="s">
        <v>19</v>
      </c>
      <c r="C91" s="253"/>
      <c r="D91" s="109" t="s">
        <v>56</v>
      </c>
      <c r="E91" s="106">
        <v>12.1</v>
      </c>
      <c r="F91" s="95">
        <f>E91*1.2</f>
        <v>14.52</v>
      </c>
    </row>
    <row r="92" spans="1:6" ht="17.25" customHeight="1">
      <c r="A92" s="78">
        <v>2</v>
      </c>
      <c r="B92" s="256" t="s">
        <v>57</v>
      </c>
      <c r="C92" s="257"/>
      <c r="D92" s="110" t="s">
        <v>56</v>
      </c>
      <c r="E92" s="106">
        <v>10.5</v>
      </c>
      <c r="F92" s="95">
        <f>E92*1.2</f>
        <v>12.6</v>
      </c>
    </row>
    <row r="93" spans="1:6" ht="17.25" customHeight="1" thickBot="1">
      <c r="A93" s="113">
        <v>3</v>
      </c>
      <c r="B93" s="258" t="s">
        <v>58</v>
      </c>
      <c r="C93" s="259"/>
      <c r="D93" s="111" t="s">
        <v>56</v>
      </c>
      <c r="E93" s="107">
        <v>10</v>
      </c>
      <c r="F93" s="96">
        <f>E93*1.2</f>
        <v>12</v>
      </c>
    </row>
    <row r="94" spans="1:6" ht="15" customHeight="1">
      <c r="A94" s="33"/>
      <c r="B94" s="35"/>
      <c r="C94" s="35"/>
      <c r="D94" s="36"/>
      <c r="E94" s="37"/>
      <c r="F94" s="33"/>
    </row>
    <row r="95" spans="1:6" ht="15" customHeight="1">
      <c r="A95" s="33"/>
      <c r="B95" s="35" t="s">
        <v>50</v>
      </c>
      <c r="C95" s="35"/>
      <c r="D95" s="36"/>
      <c r="E95" s="37"/>
      <c r="F95" s="33"/>
    </row>
    <row r="96" spans="1:6" ht="15" customHeight="1">
      <c r="A96" s="33"/>
      <c r="B96" s="35"/>
      <c r="C96" s="35"/>
      <c r="D96" s="36"/>
      <c r="E96" s="37"/>
      <c r="F96" s="33"/>
    </row>
    <row r="97" spans="1:6" ht="11.25" customHeight="1">
      <c r="A97" s="33"/>
      <c r="B97" s="35"/>
      <c r="C97" s="35"/>
      <c r="D97" s="33"/>
      <c r="E97" s="37"/>
      <c r="F97" s="33"/>
    </row>
    <row r="98" spans="1:6" ht="8.25" customHeight="1" hidden="1">
      <c r="A98" s="33"/>
      <c r="B98" s="35"/>
      <c r="C98" s="35"/>
      <c r="D98" s="33"/>
      <c r="E98" s="37"/>
      <c r="F98" s="33"/>
    </row>
    <row r="100" ht="3.75" customHeight="1"/>
    <row r="102" ht="2.25" customHeight="1"/>
    <row r="103" ht="12.75" hidden="1"/>
    <row r="105" ht="2.25" customHeight="1"/>
    <row r="107" ht="3.75" customHeight="1"/>
    <row r="108" ht="2.25" customHeight="1"/>
    <row r="111" ht="3.75" customHeight="1"/>
    <row r="112" ht="5.25" customHeight="1"/>
    <row r="113" ht="15" customHeight="1"/>
    <row r="114" ht="3.75" customHeight="1"/>
    <row r="119" ht="24.75" customHeight="1"/>
    <row r="120" ht="25.5" customHeight="1"/>
    <row r="124" ht="12.75" customHeight="1" hidden="1"/>
    <row r="125" ht="14.25" customHeight="1"/>
    <row r="126" ht="15" customHeight="1"/>
    <row r="127" ht="18" customHeight="1"/>
    <row r="128" ht="15" customHeight="1"/>
    <row r="129" ht="15.75" customHeight="1"/>
    <row r="130" ht="15.75" customHeight="1"/>
    <row r="131" ht="30.75" customHeight="1"/>
    <row r="132" ht="27" customHeight="1"/>
    <row r="133" ht="24" customHeight="1"/>
    <row r="134" ht="23.25" customHeight="1"/>
    <row r="135" ht="27" customHeight="1"/>
    <row r="136" ht="24.75" customHeight="1"/>
    <row r="137" ht="25.5" customHeight="1"/>
    <row r="138" ht="25.5" customHeight="1"/>
    <row r="139" ht="27" customHeight="1"/>
    <row r="140" ht="24.75" customHeight="1"/>
    <row r="141" ht="24" customHeight="1"/>
    <row r="142" ht="27.75" customHeight="1"/>
    <row r="143" ht="12" customHeight="1"/>
    <row r="144" ht="12.75" customHeight="1"/>
    <row r="145" ht="12.75" hidden="1"/>
    <row r="146" ht="17.25" customHeight="1"/>
    <row r="147" ht="3.75" customHeight="1" hidden="1"/>
    <row r="148" ht="11.25" customHeight="1" hidden="1"/>
  </sheetData>
  <sheetProtection/>
  <mergeCells count="68">
    <mergeCell ref="B90:D90"/>
    <mergeCell ref="B91:C91"/>
    <mergeCell ref="B39:C39"/>
    <mergeCell ref="B92:C92"/>
    <mergeCell ref="B93:C93"/>
    <mergeCell ref="B85:B87"/>
    <mergeCell ref="C85:D85"/>
    <mergeCell ref="C86:D86"/>
    <mergeCell ref="C87:D87"/>
    <mergeCell ref="B88:D88"/>
    <mergeCell ref="B89:D89"/>
    <mergeCell ref="B77:D77"/>
    <mergeCell ref="B78:D78"/>
    <mergeCell ref="B79:C81"/>
    <mergeCell ref="B82:B84"/>
    <mergeCell ref="C82:D82"/>
    <mergeCell ref="C83:D83"/>
    <mergeCell ref="C84:D84"/>
    <mergeCell ref="A71:A76"/>
    <mergeCell ref="B71:D71"/>
    <mergeCell ref="B72:D72"/>
    <mergeCell ref="B73:D73"/>
    <mergeCell ref="B74:D74"/>
    <mergeCell ref="B75:D75"/>
    <mergeCell ref="B76:D76"/>
    <mergeCell ref="A65:A70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40:D40"/>
    <mergeCell ref="B41:B49"/>
    <mergeCell ref="C41:C43"/>
    <mergeCell ref="C44:C46"/>
    <mergeCell ref="C47:C49"/>
    <mergeCell ref="B50:B58"/>
    <mergeCell ref="C50:C52"/>
    <mergeCell ref="C53:C55"/>
    <mergeCell ref="C56:C58"/>
    <mergeCell ref="B16:B25"/>
    <mergeCell ref="C17:C19"/>
    <mergeCell ref="C20:C22"/>
    <mergeCell ref="C23:C25"/>
    <mergeCell ref="B26:B38"/>
    <mergeCell ref="C27:C30"/>
    <mergeCell ref="C31:C34"/>
    <mergeCell ref="C35:C38"/>
    <mergeCell ref="A9:F9"/>
    <mergeCell ref="A10:F10"/>
    <mergeCell ref="A12:F12"/>
    <mergeCell ref="A13:A15"/>
    <mergeCell ref="B13:D15"/>
    <mergeCell ref="E13:E15"/>
    <mergeCell ref="F13:F15"/>
    <mergeCell ref="E1:F1"/>
    <mergeCell ref="E2:F2"/>
    <mergeCell ref="E3:F3"/>
    <mergeCell ref="E4:F4"/>
    <mergeCell ref="E5:F5"/>
    <mergeCell ref="A8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3"/>
  <rowBreaks count="1" manualBreakCount="1">
    <brk id="95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SheetLayoutView="100" workbookViewId="0" topLeftCell="A6">
      <selection activeCell="E23" sqref="E23"/>
    </sheetView>
  </sheetViews>
  <sheetFormatPr defaultColWidth="9.140625" defaultRowHeight="12.75"/>
  <cols>
    <col min="1" max="1" width="5.8515625" style="1" customWidth="1"/>
    <col min="2" max="2" width="8.57421875" style="1" customWidth="1"/>
    <col min="3" max="4" width="14.7109375" style="1" customWidth="1"/>
    <col min="5" max="6" width="19.28125" style="1" customWidth="1"/>
    <col min="7" max="7" width="10.00390625" style="1" bestFit="1" customWidth="1"/>
    <col min="8" max="16384" width="9.140625" style="1" customWidth="1"/>
  </cols>
  <sheetData>
    <row r="1" spans="5:6" ht="22.5" customHeight="1">
      <c r="E1" s="207" t="s">
        <v>72</v>
      </c>
      <c r="F1" s="207"/>
    </row>
    <row r="2" spans="5:6" ht="12.75">
      <c r="E2" s="203" t="s">
        <v>64</v>
      </c>
      <c r="F2" s="203"/>
    </row>
    <row r="3" spans="5:6" ht="14.25" customHeight="1">
      <c r="E3" s="204" t="s">
        <v>65</v>
      </c>
      <c r="F3" s="204"/>
    </row>
    <row r="4" spans="5:6" ht="12.75">
      <c r="E4" s="205" t="s">
        <v>66</v>
      </c>
      <c r="F4" s="205"/>
    </row>
    <row r="5" spans="5:6" ht="12.75">
      <c r="E5" s="206" t="s">
        <v>67</v>
      </c>
      <c r="F5" s="206"/>
    </row>
    <row r="6" ht="12.75"/>
    <row r="7" ht="7.5" customHeight="1"/>
    <row r="8" spans="1:6" ht="12.75">
      <c r="A8" s="209" t="s">
        <v>0</v>
      </c>
      <c r="B8" s="209"/>
      <c r="C8" s="209"/>
      <c r="D8" s="209"/>
      <c r="E8" s="209"/>
      <c r="F8" s="209"/>
    </row>
    <row r="9" spans="1:6" ht="12.75">
      <c r="A9" s="209" t="s">
        <v>68</v>
      </c>
      <c r="B9" s="209"/>
      <c r="C9" s="209"/>
      <c r="D9" s="209"/>
      <c r="E9" s="209"/>
      <c r="F9" s="209"/>
    </row>
    <row r="10" spans="1:6" ht="12.75">
      <c r="A10" s="210" t="s">
        <v>48</v>
      </c>
      <c r="B10" s="210"/>
      <c r="C10" s="210"/>
      <c r="D10" s="210"/>
      <c r="E10" s="210"/>
      <c r="F10" s="210"/>
    </row>
    <row r="11" spans="1:6" ht="12" customHeight="1">
      <c r="A11" s="2"/>
      <c r="B11" s="2"/>
      <c r="C11" s="2"/>
      <c r="D11" s="2"/>
      <c r="E11" s="2"/>
      <c r="F11" s="2"/>
    </row>
    <row r="12" spans="1:6" ht="13.5" customHeight="1" thickBot="1">
      <c r="A12" s="211" t="s">
        <v>46</v>
      </c>
      <c r="B12" s="211"/>
      <c r="C12" s="211"/>
      <c r="D12" s="211"/>
      <c r="E12" s="211"/>
      <c r="F12" s="211"/>
    </row>
    <row r="13" spans="1:6" ht="3" customHeight="1">
      <c r="A13" s="279" t="s">
        <v>69</v>
      </c>
      <c r="B13" s="282" t="s">
        <v>2</v>
      </c>
      <c r="C13" s="282"/>
      <c r="D13" s="282"/>
      <c r="E13" s="261" t="s">
        <v>3</v>
      </c>
      <c r="F13" s="264" t="s">
        <v>4</v>
      </c>
    </row>
    <row r="14" spans="1:6" ht="12.75" customHeight="1">
      <c r="A14" s="280"/>
      <c r="B14" s="283"/>
      <c r="C14" s="283"/>
      <c r="D14" s="283"/>
      <c r="E14" s="262"/>
      <c r="F14" s="265"/>
    </row>
    <row r="15" spans="1:6" ht="27" customHeight="1" thickBot="1">
      <c r="A15" s="281"/>
      <c r="B15" s="284"/>
      <c r="C15" s="284"/>
      <c r="D15" s="284"/>
      <c r="E15" s="263"/>
      <c r="F15" s="266"/>
    </row>
    <row r="16" spans="1:6" ht="19.5" customHeight="1" thickBot="1">
      <c r="A16" s="86"/>
      <c r="B16" s="267" t="s">
        <v>71</v>
      </c>
      <c r="C16" s="116" t="s">
        <v>6</v>
      </c>
      <c r="D16" s="117" t="s">
        <v>5</v>
      </c>
      <c r="E16" s="118"/>
      <c r="F16" s="119"/>
    </row>
    <row r="17" spans="1:8" ht="30.75" customHeight="1">
      <c r="A17" s="82">
        <v>1</v>
      </c>
      <c r="B17" s="268"/>
      <c r="C17" s="270" t="s">
        <v>74</v>
      </c>
      <c r="D17" s="124" t="s">
        <v>51</v>
      </c>
      <c r="E17" s="127">
        <f>E18*1.2</f>
        <v>210</v>
      </c>
      <c r="F17" s="130">
        <f aca="true" t="shared" si="0" ref="F17:F22">E17*1.2</f>
        <v>252</v>
      </c>
      <c r="G17" s="76"/>
      <c r="H17" s="33"/>
    </row>
    <row r="18" spans="1:8" ht="30.75" customHeight="1">
      <c r="A18" s="78">
        <v>2</v>
      </c>
      <c r="B18" s="268"/>
      <c r="C18" s="271"/>
      <c r="D18" s="125" t="s">
        <v>52</v>
      </c>
      <c r="E18" s="128">
        <v>175</v>
      </c>
      <c r="F18" s="131">
        <f t="shared" si="0"/>
        <v>210</v>
      </c>
      <c r="G18" s="76"/>
      <c r="H18" s="33"/>
    </row>
    <row r="19" spans="1:8" ht="30.75" customHeight="1" thickBot="1">
      <c r="A19" s="78">
        <v>3</v>
      </c>
      <c r="B19" s="268"/>
      <c r="C19" s="272"/>
      <c r="D19" s="126" t="s">
        <v>53</v>
      </c>
      <c r="E19" s="129">
        <f>E18*0.8</f>
        <v>140</v>
      </c>
      <c r="F19" s="132">
        <f t="shared" si="0"/>
        <v>168</v>
      </c>
      <c r="G19" s="76"/>
      <c r="H19" s="33"/>
    </row>
    <row r="20" spans="1:8" ht="30.75" customHeight="1">
      <c r="A20" s="87">
        <v>4</v>
      </c>
      <c r="B20" s="268"/>
      <c r="C20" s="273" t="s">
        <v>59</v>
      </c>
      <c r="D20" s="124" t="s">
        <v>51</v>
      </c>
      <c r="E20" s="127">
        <f>E21*1.2</f>
        <v>229.2</v>
      </c>
      <c r="F20" s="130">
        <f t="shared" si="0"/>
        <v>275.03999999999996</v>
      </c>
      <c r="G20" s="77"/>
      <c r="H20" s="33"/>
    </row>
    <row r="21" spans="1:8" ht="30.75" customHeight="1">
      <c r="A21" s="82">
        <v>5</v>
      </c>
      <c r="B21" s="268"/>
      <c r="C21" s="274"/>
      <c r="D21" s="125" t="s">
        <v>52</v>
      </c>
      <c r="E21" s="133">
        <v>191</v>
      </c>
      <c r="F21" s="135">
        <f t="shared" si="0"/>
        <v>229.2</v>
      </c>
      <c r="G21" s="76"/>
      <c r="H21" s="33"/>
    </row>
    <row r="22" spans="1:8" ht="30.75" customHeight="1" thickBot="1">
      <c r="A22" s="75">
        <v>6</v>
      </c>
      <c r="B22" s="269"/>
      <c r="C22" s="275"/>
      <c r="D22" s="126" t="s">
        <v>53</v>
      </c>
      <c r="E22" s="129">
        <f>E21*0.8</f>
        <v>152.8</v>
      </c>
      <c r="F22" s="134">
        <f t="shared" si="0"/>
        <v>183.36</v>
      </c>
      <c r="G22" s="76"/>
      <c r="H22" s="33"/>
    </row>
    <row r="23" spans="1:8" ht="36" customHeight="1" thickBot="1">
      <c r="A23" s="81"/>
      <c r="B23" s="227" t="s">
        <v>70</v>
      </c>
      <c r="C23" s="123" t="s">
        <v>6</v>
      </c>
      <c r="D23" s="120" t="s">
        <v>5</v>
      </c>
      <c r="E23" s="121"/>
      <c r="F23" s="122"/>
      <c r="G23" s="33"/>
      <c r="H23" s="33"/>
    </row>
    <row r="24" spans="1:8" ht="30.75" customHeight="1">
      <c r="A24" s="87">
        <v>1</v>
      </c>
      <c r="B24" s="225"/>
      <c r="C24" s="276" t="s">
        <v>60</v>
      </c>
      <c r="D24" s="136" t="s">
        <v>51</v>
      </c>
      <c r="E24" s="127">
        <f>E25*1.2</f>
        <v>252</v>
      </c>
      <c r="F24" s="130">
        <f>E24*1.2</f>
        <v>302.4</v>
      </c>
      <c r="G24" s="76"/>
      <c r="H24" s="33"/>
    </row>
    <row r="25" spans="1:8" ht="30.75" customHeight="1">
      <c r="A25" s="87">
        <v>2</v>
      </c>
      <c r="B25" s="225"/>
      <c r="C25" s="277"/>
      <c r="D25" s="138" t="s">
        <v>52</v>
      </c>
      <c r="E25" s="133">
        <v>210</v>
      </c>
      <c r="F25" s="131">
        <f>E25*1.2</f>
        <v>252</v>
      </c>
      <c r="G25" s="76"/>
      <c r="H25" s="33"/>
    </row>
    <row r="26" spans="1:8" ht="30.75" customHeight="1" thickBot="1">
      <c r="A26" s="83">
        <v>3</v>
      </c>
      <c r="B26" s="226"/>
      <c r="C26" s="278"/>
      <c r="D26" s="137" t="s">
        <v>53</v>
      </c>
      <c r="E26" s="129">
        <f>E25*0.8</f>
        <v>168</v>
      </c>
      <c r="F26" s="132">
        <f>E26*1.2</f>
        <v>201.6</v>
      </c>
      <c r="G26" s="76"/>
      <c r="H26" s="33"/>
    </row>
    <row r="27" spans="1:6" ht="15.75" customHeight="1">
      <c r="A27" s="3"/>
      <c r="B27" s="14"/>
      <c r="C27" s="3"/>
      <c r="D27" s="3"/>
      <c r="E27" s="15"/>
      <c r="F27" s="16"/>
    </row>
    <row r="28" spans="1:6" ht="13.5" customHeight="1" hidden="1" thickBot="1">
      <c r="A28" s="17">
        <v>1</v>
      </c>
      <c r="B28" s="178">
        <v>2</v>
      </c>
      <c r="C28" s="179"/>
      <c r="D28" s="180"/>
      <c r="E28" s="5">
        <v>3</v>
      </c>
      <c r="F28" s="6">
        <v>4</v>
      </c>
    </row>
    <row r="29" spans="1:6" ht="12.75" hidden="1">
      <c r="A29" s="7">
        <v>41</v>
      </c>
      <c r="B29" s="169" t="s">
        <v>11</v>
      </c>
      <c r="C29" s="171" t="s">
        <v>8</v>
      </c>
      <c r="D29" s="18" t="s">
        <v>12</v>
      </c>
      <c r="E29" s="8">
        <f>ROUND(E30*1.1,0)</f>
        <v>678480</v>
      </c>
      <c r="F29" s="9">
        <f>ROUND(E29*1.2,0)</f>
        <v>814176</v>
      </c>
    </row>
    <row r="30" spans="1:6" ht="12" customHeight="1" hidden="1" thickBot="1">
      <c r="A30" s="10">
        <v>42</v>
      </c>
      <c r="B30" s="170"/>
      <c r="C30" s="172"/>
      <c r="D30" s="11" t="s">
        <v>13</v>
      </c>
      <c r="E30" s="12">
        <f>ROUND(E33*1.2,0)</f>
        <v>616800</v>
      </c>
      <c r="F30" s="9">
        <f aca="true" t="shared" si="1" ref="F30:F74">ROUND(E30*1.2,0)</f>
        <v>740160</v>
      </c>
    </row>
    <row r="31" spans="1:6" ht="12" customHeight="1" hidden="1" thickBot="1">
      <c r="A31" s="10">
        <v>43</v>
      </c>
      <c r="B31" s="170"/>
      <c r="C31" s="172"/>
      <c r="D31" s="11" t="s">
        <v>14</v>
      </c>
      <c r="E31" s="12">
        <f>ROUND(E30*1.3,0)</f>
        <v>801840</v>
      </c>
      <c r="F31" s="9">
        <f t="shared" si="1"/>
        <v>962208</v>
      </c>
    </row>
    <row r="32" spans="1:6" ht="12" customHeight="1" hidden="1" thickBot="1">
      <c r="A32" s="10">
        <v>44</v>
      </c>
      <c r="B32" s="170"/>
      <c r="C32" s="172" t="s">
        <v>9</v>
      </c>
      <c r="D32" s="11" t="s">
        <v>12</v>
      </c>
      <c r="E32" s="12">
        <f>ROUND(E33*1.1,0)</f>
        <v>565400</v>
      </c>
      <c r="F32" s="9">
        <f t="shared" si="1"/>
        <v>678480</v>
      </c>
    </row>
    <row r="33" spans="1:6" ht="12" customHeight="1" hidden="1" thickBot="1">
      <c r="A33" s="10">
        <v>45</v>
      </c>
      <c r="B33" s="170"/>
      <c r="C33" s="172"/>
      <c r="D33" s="11" t="s">
        <v>13</v>
      </c>
      <c r="E33" s="13">
        <v>514000</v>
      </c>
      <c r="F33" s="9">
        <f t="shared" si="1"/>
        <v>616800</v>
      </c>
    </row>
    <row r="34" spans="1:6" ht="12" customHeight="1" hidden="1" thickBot="1">
      <c r="A34" s="10">
        <v>46</v>
      </c>
      <c r="B34" s="170"/>
      <c r="C34" s="172"/>
      <c r="D34" s="11" t="s">
        <v>14</v>
      </c>
      <c r="E34" s="12">
        <f>ROUND(E33*1.3,0)</f>
        <v>668200</v>
      </c>
      <c r="F34" s="9">
        <f t="shared" si="1"/>
        <v>801840</v>
      </c>
    </row>
    <row r="35" spans="1:6" ht="12" customHeight="1" hidden="1" thickBot="1">
      <c r="A35" s="10">
        <v>47</v>
      </c>
      <c r="B35" s="170"/>
      <c r="C35" s="172" t="s">
        <v>10</v>
      </c>
      <c r="D35" s="11" t="s">
        <v>12</v>
      </c>
      <c r="E35" s="12">
        <f>ROUND(E36*1.1,0)</f>
        <v>452320</v>
      </c>
      <c r="F35" s="9">
        <f t="shared" si="1"/>
        <v>542784</v>
      </c>
    </row>
    <row r="36" spans="1:6" ht="12" customHeight="1" hidden="1" thickBot="1">
      <c r="A36" s="10">
        <v>48</v>
      </c>
      <c r="B36" s="170"/>
      <c r="C36" s="172"/>
      <c r="D36" s="11" t="s">
        <v>13</v>
      </c>
      <c r="E36" s="12">
        <f>ROUND(E33*0.8,0)</f>
        <v>411200</v>
      </c>
      <c r="F36" s="9">
        <f t="shared" si="1"/>
        <v>493440</v>
      </c>
    </row>
    <row r="37" spans="1:6" ht="12" customHeight="1" hidden="1" thickBot="1">
      <c r="A37" s="10">
        <v>49</v>
      </c>
      <c r="B37" s="170"/>
      <c r="C37" s="172"/>
      <c r="D37" s="11" t="s">
        <v>14</v>
      </c>
      <c r="E37" s="12">
        <f>ROUND(E36*1.3,0)</f>
        <v>534560</v>
      </c>
      <c r="F37" s="9">
        <f t="shared" si="1"/>
        <v>641472</v>
      </c>
    </row>
    <row r="38" spans="1:6" ht="12" customHeight="1" hidden="1" thickBot="1">
      <c r="A38" s="10">
        <v>50</v>
      </c>
      <c r="B38" s="170" t="s">
        <v>15</v>
      </c>
      <c r="C38" s="172" t="s">
        <v>8</v>
      </c>
      <c r="D38" s="11" t="s">
        <v>12</v>
      </c>
      <c r="E38" s="12">
        <f>ROUND(E39*1.1,0)</f>
        <v>957000</v>
      </c>
      <c r="F38" s="9">
        <f t="shared" si="1"/>
        <v>1148400</v>
      </c>
    </row>
    <row r="39" spans="1:6" ht="12" customHeight="1" hidden="1" thickBot="1">
      <c r="A39" s="10">
        <v>51</v>
      </c>
      <c r="B39" s="170"/>
      <c r="C39" s="172"/>
      <c r="D39" s="11" t="s">
        <v>13</v>
      </c>
      <c r="E39" s="12">
        <f>ROUND(E42*1.2,0)</f>
        <v>870000</v>
      </c>
      <c r="F39" s="9">
        <f t="shared" si="1"/>
        <v>1044000</v>
      </c>
    </row>
    <row r="40" spans="1:6" ht="12" customHeight="1" hidden="1" thickBot="1">
      <c r="A40" s="10">
        <v>52</v>
      </c>
      <c r="B40" s="170"/>
      <c r="C40" s="172"/>
      <c r="D40" s="11" t="s">
        <v>14</v>
      </c>
      <c r="E40" s="12">
        <f>ROUND(E39*1.3,0)</f>
        <v>1131000</v>
      </c>
      <c r="F40" s="9">
        <f t="shared" si="1"/>
        <v>1357200</v>
      </c>
    </row>
    <row r="41" spans="1:6" ht="12" customHeight="1" hidden="1" thickBot="1">
      <c r="A41" s="10">
        <v>53</v>
      </c>
      <c r="B41" s="170"/>
      <c r="C41" s="172" t="s">
        <v>9</v>
      </c>
      <c r="D41" s="11" t="s">
        <v>12</v>
      </c>
      <c r="E41" s="12">
        <f>ROUND(E42*1.1,0)</f>
        <v>797500</v>
      </c>
      <c r="F41" s="9">
        <f t="shared" si="1"/>
        <v>957000</v>
      </c>
    </row>
    <row r="42" spans="1:6" ht="12" customHeight="1" hidden="1" thickBot="1">
      <c r="A42" s="10">
        <v>54</v>
      </c>
      <c r="B42" s="170"/>
      <c r="C42" s="172"/>
      <c r="D42" s="11" t="s">
        <v>13</v>
      </c>
      <c r="E42" s="13">
        <v>725000</v>
      </c>
      <c r="F42" s="9">
        <f t="shared" si="1"/>
        <v>870000</v>
      </c>
    </row>
    <row r="43" spans="1:6" ht="12" customHeight="1" hidden="1" thickBot="1">
      <c r="A43" s="10">
        <v>55</v>
      </c>
      <c r="B43" s="170"/>
      <c r="C43" s="172"/>
      <c r="D43" s="11" t="s">
        <v>14</v>
      </c>
      <c r="E43" s="12">
        <f>ROUND(E42*1.3,0)</f>
        <v>942500</v>
      </c>
      <c r="F43" s="9">
        <f t="shared" si="1"/>
        <v>1131000</v>
      </c>
    </row>
    <row r="44" spans="1:6" ht="12" customHeight="1" hidden="1" thickBot="1">
      <c r="A44" s="10">
        <v>56</v>
      </c>
      <c r="B44" s="170"/>
      <c r="C44" s="172" t="s">
        <v>10</v>
      </c>
      <c r="D44" s="11" t="s">
        <v>12</v>
      </c>
      <c r="E44" s="12">
        <f>ROUND(E45*1.1,0)</f>
        <v>638000</v>
      </c>
      <c r="F44" s="9">
        <f t="shared" si="1"/>
        <v>765600</v>
      </c>
    </row>
    <row r="45" spans="1:6" ht="12" customHeight="1" hidden="1" thickBot="1">
      <c r="A45" s="10">
        <v>57</v>
      </c>
      <c r="B45" s="170"/>
      <c r="C45" s="172"/>
      <c r="D45" s="11" t="s">
        <v>13</v>
      </c>
      <c r="E45" s="12">
        <f>ROUND(E42*0.8,0)</f>
        <v>580000</v>
      </c>
      <c r="F45" s="9">
        <f t="shared" si="1"/>
        <v>696000</v>
      </c>
    </row>
    <row r="46" spans="1:6" ht="12" customHeight="1" hidden="1" thickBot="1">
      <c r="A46" s="19">
        <v>58</v>
      </c>
      <c r="B46" s="173"/>
      <c r="C46" s="174"/>
      <c r="D46" s="20" t="s">
        <v>14</v>
      </c>
      <c r="E46" s="12">
        <f>ROUND(E45*1.3,0)</f>
        <v>754000</v>
      </c>
      <c r="F46" s="9">
        <f t="shared" si="1"/>
        <v>904800</v>
      </c>
    </row>
    <row r="47" spans="1:6" ht="12" customHeight="1" hidden="1" thickBot="1">
      <c r="A47" s="21">
        <v>59</v>
      </c>
      <c r="B47" s="161" t="s">
        <v>16</v>
      </c>
      <c r="C47" s="161"/>
      <c r="D47" s="162"/>
      <c r="E47" s="13">
        <f>276440*1.15-6</f>
        <v>317900</v>
      </c>
      <c r="F47" s="9">
        <f t="shared" si="1"/>
        <v>381480</v>
      </c>
    </row>
    <row r="48" spans="1:6" ht="12" customHeight="1" hidden="1" thickBot="1">
      <c r="A48" s="10">
        <v>60</v>
      </c>
      <c r="B48" s="163" t="s">
        <v>17</v>
      </c>
      <c r="C48" s="163"/>
      <c r="D48" s="164"/>
      <c r="E48" s="13">
        <f>223400*1.1-40</f>
        <v>245700.00000000003</v>
      </c>
      <c r="F48" s="9">
        <f t="shared" si="1"/>
        <v>294840</v>
      </c>
    </row>
    <row r="49" spans="1:6" ht="12" customHeight="1" hidden="1" thickBot="1">
      <c r="A49" s="10">
        <v>61</v>
      </c>
      <c r="B49" s="163" t="s">
        <v>18</v>
      </c>
      <c r="C49" s="163"/>
      <c r="D49" s="164"/>
      <c r="E49" s="13">
        <f>20230*1.1+47</f>
        <v>22300</v>
      </c>
      <c r="F49" s="9">
        <f t="shared" si="1"/>
        <v>26760</v>
      </c>
    </row>
    <row r="50" spans="1:6" ht="12" customHeight="1" hidden="1" thickBot="1">
      <c r="A50" s="10">
        <v>62</v>
      </c>
      <c r="B50" s="163" t="s">
        <v>19</v>
      </c>
      <c r="C50" s="163"/>
      <c r="D50" s="164"/>
      <c r="E50" s="13">
        <f>115580*1.1-38</f>
        <v>127100.00000000001</v>
      </c>
      <c r="F50" s="9">
        <f t="shared" si="1"/>
        <v>152520</v>
      </c>
    </row>
    <row r="51" spans="1:6" ht="11.25" customHeight="1" hidden="1" thickBot="1">
      <c r="A51" s="10">
        <v>63</v>
      </c>
      <c r="B51" s="165" t="s">
        <v>20</v>
      </c>
      <c r="C51" s="166"/>
      <c r="D51" s="167"/>
      <c r="E51" s="13">
        <f>39930*1.1-3</f>
        <v>43920</v>
      </c>
      <c r="F51" s="9">
        <f t="shared" si="1"/>
        <v>52704</v>
      </c>
    </row>
    <row r="52" spans="1:6" ht="12.75" customHeight="1" hidden="1">
      <c r="A52" s="10">
        <v>64</v>
      </c>
      <c r="B52" s="168" t="s">
        <v>21</v>
      </c>
      <c r="C52" s="168"/>
      <c r="D52" s="165"/>
      <c r="E52" s="13">
        <v>8000</v>
      </c>
      <c r="F52" s="9">
        <f t="shared" si="1"/>
        <v>9600</v>
      </c>
    </row>
    <row r="53" spans="1:6" ht="1.5" customHeight="1" hidden="1">
      <c r="A53" s="156">
        <v>65</v>
      </c>
      <c r="B53" s="157" t="s">
        <v>22</v>
      </c>
      <c r="C53" s="157"/>
      <c r="D53" s="158"/>
      <c r="E53" s="22">
        <f>E55+E56+E57</f>
        <v>257663.5</v>
      </c>
      <c r="F53" s="22">
        <f>F55+F56+F57</f>
        <v>275196</v>
      </c>
    </row>
    <row r="54" spans="1:6" ht="12" customHeight="1" hidden="1">
      <c r="A54" s="156"/>
      <c r="B54" s="159"/>
      <c r="C54" s="159"/>
      <c r="D54" s="160"/>
      <c r="E54" s="22"/>
      <c r="F54" s="9">
        <f t="shared" si="1"/>
        <v>0</v>
      </c>
    </row>
    <row r="55" spans="1:6" ht="12.75" customHeight="1" hidden="1">
      <c r="A55" s="156"/>
      <c r="B55" s="159" t="s">
        <v>23</v>
      </c>
      <c r="C55" s="159"/>
      <c r="D55" s="160"/>
      <c r="E55" s="13">
        <f>E65*2.125+1</f>
        <v>170001</v>
      </c>
      <c r="F55" s="23">
        <f>ROUND(E55,0)</f>
        <v>170001</v>
      </c>
    </row>
    <row r="56" spans="1:6" ht="12" customHeight="1" hidden="1">
      <c r="A56" s="156"/>
      <c r="B56" s="159" t="s">
        <v>24</v>
      </c>
      <c r="C56" s="159"/>
      <c r="D56" s="160"/>
      <c r="E56" s="13">
        <f>E50*0.375</f>
        <v>47662.50000000001</v>
      </c>
      <c r="F56" s="9">
        <f t="shared" si="1"/>
        <v>57195</v>
      </c>
    </row>
    <row r="57" spans="1:6" ht="12" customHeight="1" hidden="1">
      <c r="A57" s="156"/>
      <c r="B57" s="159" t="s">
        <v>25</v>
      </c>
      <c r="C57" s="159"/>
      <c r="D57" s="160"/>
      <c r="E57" s="13">
        <v>40000</v>
      </c>
      <c r="F57" s="9">
        <f>ROUND(E57*1.2,0)</f>
        <v>48000</v>
      </c>
    </row>
    <row r="58" spans="1:6" ht="12" customHeight="1" hidden="1">
      <c r="A58" s="156"/>
      <c r="B58" s="159" t="s">
        <v>26</v>
      </c>
      <c r="C58" s="159"/>
      <c r="D58" s="160"/>
      <c r="E58" s="13">
        <v>0</v>
      </c>
      <c r="F58" s="9">
        <f t="shared" si="1"/>
        <v>0</v>
      </c>
    </row>
    <row r="59" spans="1:6" ht="41.25" customHeight="1" hidden="1">
      <c r="A59" s="156">
        <v>66</v>
      </c>
      <c r="B59" s="157" t="s">
        <v>27</v>
      </c>
      <c r="C59" s="157"/>
      <c r="D59" s="158"/>
      <c r="E59" s="24">
        <f>E61+E62+E63</f>
        <v>214750</v>
      </c>
      <c r="F59" s="24">
        <f>F61+F62+F63</f>
        <v>235460</v>
      </c>
    </row>
    <row r="60" spans="1:6" ht="12" customHeight="1" hidden="1">
      <c r="A60" s="156"/>
      <c r="B60" s="159" t="s">
        <v>28</v>
      </c>
      <c r="C60" s="159"/>
      <c r="D60" s="160"/>
      <c r="E60" s="25"/>
      <c r="F60" s="9">
        <f t="shared" si="1"/>
        <v>0</v>
      </c>
    </row>
    <row r="61" spans="1:6" ht="12.75" customHeight="1" hidden="1">
      <c r="A61" s="156"/>
      <c r="B61" s="159" t="s">
        <v>23</v>
      </c>
      <c r="C61" s="159"/>
      <c r="D61" s="160"/>
      <c r="E61" s="13">
        <f>E66*2</f>
        <v>111200</v>
      </c>
      <c r="F61" s="23">
        <f>ROUND(E61,0)</f>
        <v>111200</v>
      </c>
    </row>
    <row r="62" spans="1:6" ht="12" customHeight="1" hidden="1">
      <c r="A62" s="156"/>
      <c r="B62" s="159" t="s">
        <v>24</v>
      </c>
      <c r="C62" s="159"/>
      <c r="D62" s="160"/>
      <c r="E62" s="13">
        <f>E50/2</f>
        <v>63550.00000000001</v>
      </c>
      <c r="F62" s="9">
        <f>ROUND(E62*1.2,0)</f>
        <v>76260</v>
      </c>
    </row>
    <row r="63" spans="1:6" ht="11.25" customHeight="1" hidden="1">
      <c r="A63" s="156"/>
      <c r="B63" s="159" t="s">
        <v>25</v>
      </c>
      <c r="C63" s="159"/>
      <c r="D63" s="160"/>
      <c r="E63" s="13">
        <f>E57</f>
        <v>40000</v>
      </c>
      <c r="F63" s="9">
        <f t="shared" si="1"/>
        <v>48000</v>
      </c>
    </row>
    <row r="64" spans="1:6" ht="1.5" customHeight="1" hidden="1">
      <c r="A64" s="156"/>
      <c r="B64" s="159" t="s">
        <v>26</v>
      </c>
      <c r="C64" s="159"/>
      <c r="D64" s="160"/>
      <c r="E64" s="13">
        <f>E58</f>
        <v>0</v>
      </c>
      <c r="F64" s="9">
        <f t="shared" si="1"/>
        <v>0</v>
      </c>
    </row>
    <row r="65" spans="1:6" ht="17.25" customHeight="1" hidden="1" thickBot="1">
      <c r="A65" s="10">
        <v>65</v>
      </c>
      <c r="B65" s="153" t="s">
        <v>29</v>
      </c>
      <c r="C65" s="153"/>
      <c r="D65" s="154"/>
      <c r="E65" s="25">
        <v>80000</v>
      </c>
      <c r="F65" s="9">
        <f>ROUND(E65*1,0)</f>
        <v>80000</v>
      </c>
    </row>
    <row r="66" spans="1:6" ht="22.5" customHeight="1" hidden="1">
      <c r="A66" s="10">
        <v>66</v>
      </c>
      <c r="B66" s="153" t="s">
        <v>30</v>
      </c>
      <c r="C66" s="153"/>
      <c r="D66" s="154"/>
      <c r="E66" s="25">
        <v>55600</v>
      </c>
      <c r="F66" s="26">
        <f>E66</f>
        <v>55600</v>
      </c>
    </row>
    <row r="67" spans="1:6" ht="14.25" customHeight="1" hidden="1" thickBot="1">
      <c r="A67" s="10">
        <v>67</v>
      </c>
      <c r="B67" s="155" t="s">
        <v>31</v>
      </c>
      <c r="C67" s="155"/>
      <c r="D67" s="27" t="s">
        <v>8</v>
      </c>
      <c r="E67" s="25">
        <f>E68*1.2-4</f>
        <v>1638620</v>
      </c>
      <c r="F67" s="9">
        <f t="shared" si="1"/>
        <v>1966344</v>
      </c>
    </row>
    <row r="68" spans="1:6" ht="15" customHeight="1" hidden="1" thickBot="1">
      <c r="A68" s="10">
        <v>68</v>
      </c>
      <c r="B68" s="155"/>
      <c r="C68" s="155"/>
      <c r="D68" s="27" t="s">
        <v>9</v>
      </c>
      <c r="E68" s="25">
        <f>1241380*1.1+2</f>
        <v>1365520</v>
      </c>
      <c r="F68" s="9">
        <f t="shared" si="1"/>
        <v>1638624</v>
      </c>
    </row>
    <row r="69" spans="1:6" ht="15" customHeight="1" hidden="1" thickBot="1">
      <c r="A69" s="10">
        <v>69</v>
      </c>
      <c r="B69" s="155"/>
      <c r="C69" s="155"/>
      <c r="D69" s="27" t="s">
        <v>10</v>
      </c>
      <c r="E69" s="25">
        <f>E68*0.8+4</f>
        <v>1092420</v>
      </c>
      <c r="F69" s="9">
        <f t="shared" si="1"/>
        <v>1310904</v>
      </c>
    </row>
    <row r="70" spans="1:6" ht="18" customHeight="1" hidden="1" thickBot="1">
      <c r="A70" s="10">
        <v>70</v>
      </c>
      <c r="B70" s="147" t="s">
        <v>32</v>
      </c>
      <c r="C70" s="149" t="s">
        <v>8</v>
      </c>
      <c r="D70" s="150"/>
      <c r="E70" s="25">
        <f>E71*1.2+2+4</f>
        <v>1638570</v>
      </c>
      <c r="F70" s="9">
        <f t="shared" si="1"/>
        <v>1966284</v>
      </c>
    </row>
    <row r="71" spans="1:6" ht="15.75" customHeight="1" hidden="1" thickBot="1">
      <c r="A71" s="10">
        <v>71</v>
      </c>
      <c r="B71" s="147"/>
      <c r="C71" s="149" t="s">
        <v>9</v>
      </c>
      <c r="D71" s="150"/>
      <c r="E71" s="25">
        <f>1241340*1.1-4</f>
        <v>1365470</v>
      </c>
      <c r="F71" s="9">
        <f t="shared" si="1"/>
        <v>1638564</v>
      </c>
    </row>
    <row r="72" spans="1:6" ht="17.25" customHeight="1" hidden="1" thickBot="1">
      <c r="A72" s="10">
        <v>72</v>
      </c>
      <c r="B72" s="147"/>
      <c r="C72" s="149" t="s">
        <v>10</v>
      </c>
      <c r="D72" s="150"/>
      <c r="E72" s="25">
        <f>E71*0.8+4</f>
        <v>1092380</v>
      </c>
      <c r="F72" s="9">
        <f t="shared" si="1"/>
        <v>1310856</v>
      </c>
    </row>
    <row r="73" spans="1:6" ht="17.25" customHeight="1" hidden="1" thickBot="1">
      <c r="A73" s="10">
        <v>73</v>
      </c>
      <c r="B73" s="147" t="s">
        <v>33</v>
      </c>
      <c r="C73" s="149" t="s">
        <v>8</v>
      </c>
      <c r="D73" s="150"/>
      <c r="E73" s="25">
        <f>E74*1.2-4</f>
        <v>1638620</v>
      </c>
      <c r="F73" s="9">
        <f t="shared" si="1"/>
        <v>1966344</v>
      </c>
    </row>
    <row r="74" spans="1:6" ht="15.75" customHeight="1" hidden="1" thickBot="1">
      <c r="A74" s="10">
        <v>74</v>
      </c>
      <c r="B74" s="147"/>
      <c r="C74" s="149" t="s">
        <v>9</v>
      </c>
      <c r="D74" s="150"/>
      <c r="E74" s="25">
        <f>1241380*1.1+2</f>
        <v>1365520</v>
      </c>
      <c r="F74" s="28">
        <f t="shared" si="1"/>
        <v>1638624</v>
      </c>
    </row>
    <row r="75" spans="1:6" ht="20.25" customHeight="1" hidden="1">
      <c r="A75" s="29">
        <v>75</v>
      </c>
      <c r="B75" s="148"/>
      <c r="C75" s="151" t="s">
        <v>10</v>
      </c>
      <c r="D75" s="152"/>
      <c r="E75" s="30">
        <f>E74*0.8+4</f>
        <v>1092420</v>
      </c>
      <c r="F75" s="4">
        <f>ROUND(E75*1.2,0)</f>
        <v>1310904</v>
      </c>
    </row>
    <row r="76" spans="1:6" ht="25.5" customHeight="1" hidden="1">
      <c r="A76" s="29">
        <v>76</v>
      </c>
      <c r="B76" s="140" t="s">
        <v>34</v>
      </c>
      <c r="C76" s="141"/>
      <c r="D76" s="142"/>
      <c r="E76" s="31">
        <f>644330*1.1-3</f>
        <v>708760</v>
      </c>
      <c r="F76" s="32">
        <f>ROUND(E76*1.2,0)</f>
        <v>850512</v>
      </c>
    </row>
    <row r="77" spans="1:6" ht="24.75" customHeight="1" hidden="1">
      <c r="A77" s="29">
        <v>77</v>
      </c>
      <c r="B77" s="140" t="s">
        <v>35</v>
      </c>
      <c r="C77" s="141"/>
      <c r="D77" s="142"/>
      <c r="E77" s="31">
        <f>671600*1.1</f>
        <v>738760.0000000001</v>
      </c>
      <c r="F77" s="32">
        <f>ROUND(E77*1.2,0)</f>
        <v>886512</v>
      </c>
    </row>
    <row r="78" spans="1:6" ht="24.75" customHeight="1" hidden="1">
      <c r="A78" s="34">
        <v>78</v>
      </c>
      <c r="B78" s="140" t="s">
        <v>36</v>
      </c>
      <c r="C78" s="141"/>
      <c r="D78" s="142"/>
      <c r="E78" s="31">
        <f>718000*1.1</f>
        <v>789800.0000000001</v>
      </c>
      <c r="F78" s="32">
        <f>ROUND(E78*1.2,0)</f>
        <v>947760</v>
      </c>
    </row>
    <row r="79" spans="1:6" ht="21.75" customHeight="1">
      <c r="A79" s="33"/>
      <c r="B79" s="143"/>
      <c r="C79" s="143"/>
      <c r="D79" s="36"/>
      <c r="E79" s="37"/>
      <c r="F79" s="33"/>
    </row>
    <row r="80" ht="19.5" customHeight="1"/>
    <row r="81" spans="1:6" ht="43.5" customHeight="1">
      <c r="A81" s="285" t="s">
        <v>50</v>
      </c>
      <c r="B81" s="285"/>
      <c r="C81" s="285"/>
      <c r="D81" s="36"/>
      <c r="E81" s="145"/>
      <c r="F81" s="146"/>
    </row>
    <row r="82" spans="1:6" ht="15" customHeight="1">
      <c r="A82" s="33"/>
      <c r="B82" s="35"/>
      <c r="C82" s="35"/>
      <c r="D82" s="36"/>
      <c r="E82" s="37"/>
      <c r="F82" s="33"/>
    </row>
    <row r="83" spans="1:6" ht="15" customHeight="1">
      <c r="A83" s="33"/>
      <c r="B83" s="35"/>
      <c r="C83" s="35"/>
      <c r="D83" s="36"/>
      <c r="E83" s="37"/>
      <c r="F83" s="33"/>
    </row>
    <row r="84" spans="1:6" ht="15" customHeight="1">
      <c r="A84" s="33"/>
      <c r="B84" s="35"/>
      <c r="C84" s="35"/>
      <c r="D84" s="36"/>
      <c r="E84" s="37"/>
      <c r="F84" s="33"/>
    </row>
    <row r="85" spans="1:6" ht="11.25" customHeight="1">
      <c r="A85" s="33"/>
      <c r="B85" s="35"/>
      <c r="C85" s="35"/>
      <c r="D85" s="33"/>
      <c r="E85" s="37"/>
      <c r="F85" s="33"/>
    </row>
    <row r="86" spans="1:6" ht="8.25" customHeight="1" hidden="1">
      <c r="A86" s="33"/>
      <c r="B86" s="35"/>
      <c r="C86" s="35"/>
      <c r="D86" s="33"/>
      <c r="E86" s="37"/>
      <c r="F86" s="33"/>
    </row>
    <row r="88" ht="3.75" customHeight="1"/>
    <row r="90" ht="2.25" customHeight="1"/>
    <row r="91" ht="12.75" hidden="1"/>
    <row r="93" ht="2.25" customHeight="1"/>
    <row r="95" ht="3.75" customHeight="1"/>
    <row r="96" ht="2.25" customHeight="1"/>
    <row r="99" ht="3.75" customHeight="1"/>
    <row r="100" ht="5.25" customHeight="1"/>
    <row r="101" ht="15" customHeight="1"/>
    <row r="102" ht="3.75" customHeight="1"/>
    <row r="107" ht="24.75" customHeight="1"/>
    <row r="108" ht="25.5" customHeight="1"/>
    <row r="112" ht="12.75" customHeight="1" hidden="1"/>
    <row r="113" ht="14.25" customHeight="1"/>
    <row r="114" ht="15" customHeight="1"/>
    <row r="115" ht="18" customHeight="1"/>
    <row r="116" ht="15" customHeight="1"/>
    <row r="117" ht="15.75" customHeight="1"/>
    <row r="118" ht="15.75" customHeight="1"/>
    <row r="119" ht="30.75" customHeight="1"/>
    <row r="120" ht="27" customHeight="1"/>
    <row r="121" ht="24" customHeight="1"/>
    <row r="122" ht="23.25" customHeight="1"/>
    <row r="123" ht="27" customHeight="1"/>
    <row r="124" ht="24.75" customHeight="1"/>
    <row r="125" ht="25.5" customHeight="1"/>
    <row r="126" ht="25.5" customHeight="1"/>
    <row r="127" ht="27" customHeight="1"/>
    <row r="128" ht="24.75" customHeight="1"/>
    <row r="129" ht="24" customHeight="1"/>
    <row r="130" ht="27.75" customHeight="1"/>
    <row r="131" ht="12" customHeight="1"/>
    <row r="132" ht="12.75" customHeight="1"/>
    <row r="133" ht="12.75" hidden="1"/>
    <row r="134" ht="17.25" customHeight="1"/>
    <row r="135" ht="3.75" customHeight="1" hidden="1"/>
    <row r="136" ht="11.25" customHeight="1" hidden="1"/>
  </sheetData>
  <sheetProtection/>
  <mergeCells count="64">
    <mergeCell ref="B78:D78"/>
    <mergeCell ref="B79:C79"/>
    <mergeCell ref="A81:C81"/>
    <mergeCell ref="E81:F81"/>
    <mergeCell ref="B73:B75"/>
    <mergeCell ref="C73:D73"/>
    <mergeCell ref="C74:D74"/>
    <mergeCell ref="C75:D75"/>
    <mergeCell ref="B76:D76"/>
    <mergeCell ref="B77:D77"/>
    <mergeCell ref="B65:D65"/>
    <mergeCell ref="B66:D66"/>
    <mergeCell ref="B67:C69"/>
    <mergeCell ref="B70:B72"/>
    <mergeCell ref="C70:D70"/>
    <mergeCell ref="C71:D71"/>
    <mergeCell ref="C72:D72"/>
    <mergeCell ref="A59:A64"/>
    <mergeCell ref="B59:D59"/>
    <mergeCell ref="B60:D60"/>
    <mergeCell ref="B61:D61"/>
    <mergeCell ref="B62:D62"/>
    <mergeCell ref="B63:D63"/>
    <mergeCell ref="B64:D64"/>
    <mergeCell ref="A53:A58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28:D28"/>
    <mergeCell ref="B29:B37"/>
    <mergeCell ref="C29:C31"/>
    <mergeCell ref="C32:C34"/>
    <mergeCell ref="C35:C37"/>
    <mergeCell ref="B38:B46"/>
    <mergeCell ref="C38:C40"/>
    <mergeCell ref="C41:C43"/>
    <mergeCell ref="C44:C46"/>
    <mergeCell ref="B16:B22"/>
    <mergeCell ref="C17:C19"/>
    <mergeCell ref="C20:C22"/>
    <mergeCell ref="B23:B26"/>
    <mergeCell ref="C24:C26"/>
    <mergeCell ref="A9:F9"/>
    <mergeCell ref="A10:F10"/>
    <mergeCell ref="A12:F12"/>
    <mergeCell ref="A13:A15"/>
    <mergeCell ref="B13:D15"/>
    <mergeCell ref="E13:E15"/>
    <mergeCell ref="F13:F15"/>
    <mergeCell ref="E1:F1"/>
    <mergeCell ref="E2:F2"/>
    <mergeCell ref="E3:F3"/>
    <mergeCell ref="E4:F4"/>
    <mergeCell ref="E5:F5"/>
    <mergeCell ref="A8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2018-11-28T06:39:04Z</cp:lastPrinted>
  <dcterms:created xsi:type="dcterms:W3CDTF">1996-10-08T23:32:33Z</dcterms:created>
  <dcterms:modified xsi:type="dcterms:W3CDTF">2019-03-26T11:55:30Z</dcterms:modified>
  <cp:category/>
  <cp:version/>
  <cp:contentType/>
  <cp:contentStatus/>
</cp:coreProperties>
</file>